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01 - Vedlejší a ostatní ..." sheetId="2" r:id="rId2"/>
    <sheet name="SO 01 - Dešťová kanalizace" sheetId="3" r:id="rId3"/>
    <sheet name="SO 02-1 - Oplocení" sheetId="4" r:id="rId4"/>
    <sheet name="SO 02-2 - Zpevněné plochy" sheetId="5" r:id="rId5"/>
    <sheet name="SO 02-3 - Úprava soklu bu..." sheetId="6" r:id="rId6"/>
    <sheet name="SO 02-4 - Venkovní kuřárna" sheetId="7" r:id="rId7"/>
    <sheet name="SO 03 - Osvětlení" sheetId="8" r:id="rId8"/>
    <sheet name="Pokyny pro vyplnění" sheetId="9" r:id="rId9"/>
  </sheets>
  <definedNames>
    <definedName name="_xlnm.Print_Area" localSheetId="0">'Rekapitulace stavby'!$D$4:$AO$36,'Rekapitulace stavby'!$C$42:$AQ$62</definedName>
    <definedName name="_xlnm.Print_Titles" localSheetId="0">'Rekapitulace stavby'!$52:$52</definedName>
    <definedName name="_xlnm._FilterDatabase" localSheetId="1" hidden="1">'001 - Vedlejší a ostatní ...'!$C$85:$K$162</definedName>
    <definedName name="_xlnm.Print_Area" localSheetId="1">'001 - Vedlejší a ostatní ...'!$C$4:$J$39,'001 - Vedlejší a ostatní ...'!$C$45:$J$67,'001 - Vedlejší a ostatní ...'!$C$73:$K$162</definedName>
    <definedName name="_xlnm.Print_Titles" localSheetId="1">'001 - Vedlejší a ostatní ...'!$85:$85</definedName>
    <definedName name="_xlnm._FilterDatabase" localSheetId="2" hidden="1">'SO 01 - Dešťová kanalizace'!$C$85:$K$313</definedName>
    <definedName name="_xlnm.Print_Area" localSheetId="2">'SO 01 - Dešťová kanalizace'!$C$4:$J$39,'SO 01 - Dešťová kanalizace'!$C$45:$J$67,'SO 01 - Dešťová kanalizace'!$C$73:$K$313</definedName>
    <definedName name="_xlnm.Print_Titles" localSheetId="2">'SO 01 - Dešťová kanalizace'!$85:$85</definedName>
    <definedName name="_xlnm._FilterDatabase" localSheetId="3" hidden="1">'SO 02-1 - Oplocení'!$C$85:$K$275</definedName>
    <definedName name="_xlnm.Print_Area" localSheetId="3">'SO 02-1 - Oplocení'!$C$4:$J$39,'SO 02-1 - Oplocení'!$C$45:$J$67,'SO 02-1 - Oplocení'!$C$73:$K$275</definedName>
    <definedName name="_xlnm.Print_Titles" localSheetId="3">'SO 02-1 - Oplocení'!$85:$85</definedName>
    <definedName name="_xlnm._FilterDatabase" localSheetId="4" hidden="1">'SO 02-2 - Zpevněné plochy'!$C$91:$K$494</definedName>
    <definedName name="_xlnm.Print_Area" localSheetId="4">'SO 02-2 - Zpevněné plochy'!$C$4:$J$39,'SO 02-2 - Zpevněné plochy'!$C$45:$J$73,'SO 02-2 - Zpevněné plochy'!$C$79:$K$494</definedName>
    <definedName name="_xlnm.Print_Titles" localSheetId="4">'SO 02-2 - Zpevněné plochy'!$91:$91</definedName>
    <definedName name="_xlnm._FilterDatabase" localSheetId="5" hidden="1">'SO 02-3 - Úprava soklu bu...'!$C$86:$K$205</definedName>
    <definedName name="_xlnm.Print_Area" localSheetId="5">'SO 02-3 - Úprava soklu bu...'!$C$4:$J$39,'SO 02-3 - Úprava soklu bu...'!$C$45:$J$68,'SO 02-3 - Úprava soklu bu...'!$C$74:$K$205</definedName>
    <definedName name="_xlnm.Print_Titles" localSheetId="5">'SO 02-3 - Úprava soklu bu...'!$86:$86</definedName>
    <definedName name="_xlnm._FilterDatabase" localSheetId="6" hidden="1">'SO 02-4 - Venkovní kuřárna'!$C$80:$K$96</definedName>
    <definedName name="_xlnm.Print_Area" localSheetId="6">'SO 02-4 - Venkovní kuřárna'!$C$4:$J$39,'SO 02-4 - Venkovní kuřárna'!$C$45:$J$62,'SO 02-4 - Venkovní kuřárna'!$C$68:$K$96</definedName>
    <definedName name="_xlnm.Print_Titles" localSheetId="6">'SO 02-4 - Venkovní kuřárna'!$80:$80</definedName>
    <definedName name="_xlnm._FilterDatabase" localSheetId="7" hidden="1">'SO 03 - Osvětlení'!$C$91:$K$333</definedName>
    <definedName name="_xlnm.Print_Area" localSheetId="7">'SO 03 - Osvětlení'!$C$4:$J$39,'SO 03 - Osvětlení'!$C$45:$J$73,'SO 03 - Osvětlení'!$C$79:$K$333</definedName>
    <definedName name="_xlnm.Print_Titles" localSheetId="7">'SO 03 - Osvětlení'!$91:$91</definedName>
    <definedName name="_xlnm.Print_Area" localSheetId="8">'Pokyny pro vyplnění'!$B$2:$K$71,'Pokyny pro vyplnění'!$B$74:$K$118,'Pokyny pro vyplnění'!$B$121:$K$190,'Pokyny pro vyplnění'!$B$198:$K$218</definedName>
  </definedNames>
  <calcPr/>
</workbook>
</file>

<file path=xl/calcChain.xml><?xml version="1.0" encoding="utf-8"?>
<calcChain xmlns="http://schemas.openxmlformats.org/spreadsheetml/2006/main">
  <c i="8" r="J37"/>
  <c r="J36"/>
  <c i="1" r="AY61"/>
  <c i="8" r="J35"/>
  <c i="1" r="AX61"/>
  <c i="8" r="BI331"/>
  <c r="BH331"/>
  <c r="BF331"/>
  <c r="BE331"/>
  <c r="T331"/>
  <c r="R331"/>
  <c r="P331"/>
  <c r="BK331"/>
  <c r="J331"/>
  <c r="BG331"/>
  <c r="BI328"/>
  <c r="BH328"/>
  <c r="BF328"/>
  <c r="BE328"/>
  <c r="T328"/>
  <c r="R328"/>
  <c r="P328"/>
  <c r="BK328"/>
  <c r="J328"/>
  <c r="BG328"/>
  <c r="BI324"/>
  <c r="BH324"/>
  <c r="BF324"/>
  <c r="BE324"/>
  <c r="T324"/>
  <c r="R324"/>
  <c r="P324"/>
  <c r="BK324"/>
  <c r="J324"/>
  <c r="BG324"/>
  <c r="BI320"/>
  <c r="BH320"/>
  <c r="BF320"/>
  <c r="BE320"/>
  <c r="T320"/>
  <c r="R320"/>
  <c r="P320"/>
  <c r="BK320"/>
  <c r="J320"/>
  <c r="BG320"/>
  <c r="BI319"/>
  <c r="BH319"/>
  <c r="BF319"/>
  <c r="BE319"/>
  <c r="T319"/>
  <c r="R319"/>
  <c r="P319"/>
  <c r="BK319"/>
  <c r="J319"/>
  <c r="BG319"/>
  <c r="BI318"/>
  <c r="BH318"/>
  <c r="BF318"/>
  <c r="BE318"/>
  <c r="T318"/>
  <c r="R318"/>
  <c r="P318"/>
  <c r="BK318"/>
  <c r="J318"/>
  <c r="BG318"/>
  <c r="BI317"/>
  <c r="BH317"/>
  <c r="BF317"/>
  <c r="BE317"/>
  <c r="T317"/>
  <c r="R317"/>
  <c r="P317"/>
  <c r="BK317"/>
  <c r="J317"/>
  <c r="BG317"/>
  <c r="BI316"/>
  <c r="BH316"/>
  <c r="BF316"/>
  <c r="BE316"/>
  <c r="T316"/>
  <c r="R316"/>
  <c r="P316"/>
  <c r="BK316"/>
  <c r="J316"/>
  <c r="BG316"/>
  <c r="BI315"/>
  <c r="BH315"/>
  <c r="BF315"/>
  <c r="BE315"/>
  <c r="T315"/>
  <c r="R315"/>
  <c r="P315"/>
  <c r="BK315"/>
  <c r="J315"/>
  <c r="BG315"/>
  <c r="BI313"/>
  <c r="BH313"/>
  <c r="BF313"/>
  <c r="BE313"/>
  <c r="T313"/>
  <c r="R313"/>
  <c r="P313"/>
  <c r="BK313"/>
  <c r="J313"/>
  <c r="BG313"/>
  <c r="BI311"/>
  <c r="BH311"/>
  <c r="BF311"/>
  <c r="BE311"/>
  <c r="T311"/>
  <c r="R311"/>
  <c r="P311"/>
  <c r="BK311"/>
  <c r="J311"/>
  <c r="BG311"/>
  <c r="BI307"/>
  <c r="BH307"/>
  <c r="BF307"/>
  <c r="BE307"/>
  <c r="T307"/>
  <c r="T306"/>
  <c r="R307"/>
  <c r="R306"/>
  <c r="P307"/>
  <c r="P306"/>
  <c r="BK307"/>
  <c r="BK306"/>
  <c r="J306"/>
  <c r="J307"/>
  <c r="BG307"/>
  <c r="J72"/>
  <c r="BI305"/>
  <c r="BH305"/>
  <c r="BF305"/>
  <c r="BE305"/>
  <c r="T305"/>
  <c r="R305"/>
  <c r="P305"/>
  <c r="BK305"/>
  <c r="J305"/>
  <c r="BG305"/>
  <c r="BI304"/>
  <c r="BH304"/>
  <c r="BF304"/>
  <c r="BE304"/>
  <c r="T304"/>
  <c r="R304"/>
  <c r="P304"/>
  <c r="BK304"/>
  <c r="J304"/>
  <c r="BG304"/>
  <c r="BI303"/>
  <c r="BH303"/>
  <c r="BF303"/>
  <c r="BE303"/>
  <c r="T303"/>
  <c r="R303"/>
  <c r="P303"/>
  <c r="BK303"/>
  <c r="J303"/>
  <c r="BG303"/>
  <c r="BI302"/>
  <c r="BH302"/>
  <c r="BF302"/>
  <c r="BE302"/>
  <c r="T302"/>
  <c r="R302"/>
  <c r="P302"/>
  <c r="BK302"/>
  <c r="J302"/>
  <c r="BG302"/>
  <c r="BI299"/>
  <c r="BH299"/>
  <c r="BF299"/>
  <c r="BE299"/>
  <c r="T299"/>
  <c r="R299"/>
  <c r="P299"/>
  <c r="BK299"/>
  <c r="J299"/>
  <c r="BG299"/>
  <c r="BI295"/>
  <c r="BH295"/>
  <c r="BF295"/>
  <c r="BE295"/>
  <c r="T295"/>
  <c r="R295"/>
  <c r="P295"/>
  <c r="BK295"/>
  <c r="J295"/>
  <c r="BG295"/>
  <c r="BI292"/>
  <c r="BH292"/>
  <c r="BF292"/>
  <c r="BE292"/>
  <c r="T292"/>
  <c r="R292"/>
  <c r="P292"/>
  <c r="BK292"/>
  <c r="J292"/>
  <c r="BG292"/>
  <c r="BI289"/>
  <c r="BH289"/>
  <c r="BF289"/>
  <c r="BE289"/>
  <c r="T289"/>
  <c r="R289"/>
  <c r="P289"/>
  <c r="BK289"/>
  <c r="J289"/>
  <c r="BG289"/>
  <c r="BI286"/>
  <c r="BH286"/>
  <c r="BF286"/>
  <c r="BE286"/>
  <c r="T286"/>
  <c r="R286"/>
  <c r="P286"/>
  <c r="BK286"/>
  <c r="J286"/>
  <c r="BG286"/>
  <c r="BI283"/>
  <c r="BH283"/>
  <c r="BF283"/>
  <c r="BE283"/>
  <c r="T283"/>
  <c r="R283"/>
  <c r="P283"/>
  <c r="BK283"/>
  <c r="J283"/>
  <c r="BG283"/>
  <c r="BI280"/>
  <c r="BH280"/>
  <c r="BF280"/>
  <c r="BE280"/>
  <c r="T280"/>
  <c r="R280"/>
  <c r="P280"/>
  <c r="BK280"/>
  <c r="J280"/>
  <c r="BG280"/>
  <c r="BI279"/>
  <c r="BH279"/>
  <c r="BF279"/>
  <c r="BE279"/>
  <c r="T279"/>
  <c r="R279"/>
  <c r="P279"/>
  <c r="BK279"/>
  <c r="J279"/>
  <c r="BG279"/>
  <c r="BI276"/>
  <c r="BH276"/>
  <c r="BF276"/>
  <c r="BE276"/>
  <c r="T276"/>
  <c r="R276"/>
  <c r="P276"/>
  <c r="BK276"/>
  <c r="J276"/>
  <c r="BG276"/>
  <c r="BI275"/>
  <c r="BH275"/>
  <c r="BF275"/>
  <c r="BE275"/>
  <c r="T275"/>
  <c r="R275"/>
  <c r="P275"/>
  <c r="BK275"/>
  <c r="J275"/>
  <c r="BG275"/>
  <c r="BI274"/>
  <c r="BH274"/>
  <c r="BF274"/>
  <c r="BE274"/>
  <c r="T274"/>
  <c r="R274"/>
  <c r="P274"/>
  <c r="BK274"/>
  <c r="J274"/>
  <c r="BG274"/>
  <c r="BI273"/>
  <c r="BH273"/>
  <c r="BF273"/>
  <c r="BE273"/>
  <c r="T273"/>
  <c r="R273"/>
  <c r="P273"/>
  <c r="BK273"/>
  <c r="J273"/>
  <c r="BG273"/>
  <c r="BI272"/>
  <c r="BH272"/>
  <c r="BF272"/>
  <c r="BE272"/>
  <c r="T272"/>
  <c r="R272"/>
  <c r="P272"/>
  <c r="BK272"/>
  <c r="J272"/>
  <c r="BG272"/>
  <c r="BI271"/>
  <c r="BH271"/>
  <c r="BF271"/>
  <c r="BE271"/>
  <c r="T271"/>
  <c r="R271"/>
  <c r="P271"/>
  <c r="BK271"/>
  <c r="J271"/>
  <c r="BG271"/>
  <c r="BI270"/>
  <c r="BH270"/>
  <c r="BF270"/>
  <c r="BE270"/>
  <c r="T270"/>
  <c r="R270"/>
  <c r="P270"/>
  <c r="BK270"/>
  <c r="J270"/>
  <c r="BG270"/>
  <c r="BI269"/>
  <c r="BH269"/>
  <c r="BF269"/>
  <c r="BE269"/>
  <c r="T269"/>
  <c r="R269"/>
  <c r="P269"/>
  <c r="BK269"/>
  <c r="J269"/>
  <c r="BG269"/>
  <c r="BI268"/>
  <c r="BH268"/>
  <c r="BF268"/>
  <c r="BE268"/>
  <c r="T268"/>
  <c r="R268"/>
  <c r="P268"/>
  <c r="BK268"/>
  <c r="J268"/>
  <c r="BG268"/>
  <c r="BI267"/>
  <c r="BH267"/>
  <c r="BF267"/>
  <c r="BE267"/>
  <c r="T267"/>
  <c r="R267"/>
  <c r="P267"/>
  <c r="BK267"/>
  <c r="J267"/>
  <c r="BG267"/>
  <c r="BI266"/>
  <c r="BH266"/>
  <c r="BF266"/>
  <c r="BE266"/>
  <c r="T266"/>
  <c r="R266"/>
  <c r="P266"/>
  <c r="BK266"/>
  <c r="J266"/>
  <c r="BG266"/>
  <c r="BI262"/>
  <c r="BH262"/>
  <c r="BF262"/>
  <c r="BE262"/>
  <c r="T262"/>
  <c r="R262"/>
  <c r="P262"/>
  <c r="BK262"/>
  <c r="J262"/>
  <c r="BG262"/>
  <c r="BI261"/>
  <c r="BH261"/>
  <c r="BF261"/>
  <c r="BE261"/>
  <c r="T261"/>
  <c r="R261"/>
  <c r="P261"/>
  <c r="BK261"/>
  <c r="J261"/>
  <c r="BG261"/>
  <c r="BI258"/>
  <c r="BH258"/>
  <c r="BF258"/>
  <c r="BE258"/>
  <c r="T258"/>
  <c r="R258"/>
  <c r="P258"/>
  <c r="BK258"/>
  <c r="J258"/>
  <c r="BG258"/>
  <c r="BI257"/>
  <c r="BH257"/>
  <c r="BF257"/>
  <c r="BE257"/>
  <c r="T257"/>
  <c r="R257"/>
  <c r="P257"/>
  <c r="BK257"/>
  <c r="J257"/>
  <c r="BG257"/>
  <c r="BI254"/>
  <c r="BH254"/>
  <c r="BF254"/>
  <c r="BE254"/>
  <c r="T254"/>
  <c r="R254"/>
  <c r="P254"/>
  <c r="BK254"/>
  <c r="J254"/>
  <c r="BG254"/>
  <c r="BI253"/>
  <c r="BH253"/>
  <c r="BF253"/>
  <c r="BE253"/>
  <c r="T253"/>
  <c r="R253"/>
  <c r="P253"/>
  <c r="BK253"/>
  <c r="J253"/>
  <c r="BG253"/>
  <c r="BI252"/>
  <c r="BH252"/>
  <c r="BF252"/>
  <c r="BE252"/>
  <c r="T252"/>
  <c r="R252"/>
  <c r="P252"/>
  <c r="BK252"/>
  <c r="J252"/>
  <c r="BG252"/>
  <c r="BI249"/>
  <c r="BH249"/>
  <c r="BF249"/>
  <c r="BE249"/>
  <c r="T249"/>
  <c r="R249"/>
  <c r="P249"/>
  <c r="BK249"/>
  <c r="J249"/>
  <c r="BG249"/>
  <c r="BI248"/>
  <c r="BH248"/>
  <c r="BF248"/>
  <c r="BE248"/>
  <c r="T248"/>
  <c r="R248"/>
  <c r="P248"/>
  <c r="BK248"/>
  <c r="J248"/>
  <c r="BG248"/>
  <c r="BI247"/>
  <c r="BH247"/>
  <c r="BF247"/>
  <c r="BE247"/>
  <c r="T247"/>
  <c r="T246"/>
  <c r="T245"/>
  <c r="R247"/>
  <c r="R246"/>
  <c r="R245"/>
  <c r="P247"/>
  <c r="P246"/>
  <c r="P245"/>
  <c r="BK247"/>
  <c r="BK246"/>
  <c r="J246"/>
  <c r="BK245"/>
  <c r="J245"/>
  <c r="J247"/>
  <c r="BG247"/>
  <c r="J71"/>
  <c r="J70"/>
  <c r="BI244"/>
  <c r="BH244"/>
  <c r="BF244"/>
  <c r="BE244"/>
  <c r="T244"/>
  <c r="R244"/>
  <c r="P244"/>
  <c r="BK244"/>
  <c r="J244"/>
  <c r="BG244"/>
  <c r="BI243"/>
  <c r="BH243"/>
  <c r="BF243"/>
  <c r="BE243"/>
  <c r="T243"/>
  <c r="R243"/>
  <c r="P243"/>
  <c r="BK243"/>
  <c r="J243"/>
  <c r="BG243"/>
  <c r="BI241"/>
  <c r="BH241"/>
  <c r="BF241"/>
  <c r="BE241"/>
  <c r="T241"/>
  <c r="R241"/>
  <c r="P241"/>
  <c r="BK241"/>
  <c r="J241"/>
  <c r="BG241"/>
  <c r="BI239"/>
  <c r="BH239"/>
  <c r="BF239"/>
  <c r="BE239"/>
  <c r="T239"/>
  <c r="R239"/>
  <c r="P239"/>
  <c r="BK239"/>
  <c r="J239"/>
  <c r="BG239"/>
  <c r="BI238"/>
  <c r="BH238"/>
  <c r="BF238"/>
  <c r="BE238"/>
  <c r="T238"/>
  <c r="R238"/>
  <c r="P238"/>
  <c r="BK238"/>
  <c r="J238"/>
  <c r="BG238"/>
  <c r="BI237"/>
  <c r="BH237"/>
  <c r="BF237"/>
  <c r="BE237"/>
  <c r="T237"/>
  <c r="R237"/>
  <c r="P237"/>
  <c r="BK237"/>
  <c r="J237"/>
  <c r="BG237"/>
  <c r="BI236"/>
  <c r="BH236"/>
  <c r="BF236"/>
  <c r="BE236"/>
  <c r="T236"/>
  <c r="R236"/>
  <c r="P236"/>
  <c r="BK236"/>
  <c r="J236"/>
  <c r="BG236"/>
  <c r="BI235"/>
  <c r="BH235"/>
  <c r="BF235"/>
  <c r="BE235"/>
  <c r="T235"/>
  <c r="R235"/>
  <c r="P235"/>
  <c r="BK235"/>
  <c r="J235"/>
  <c r="BG235"/>
  <c r="BI234"/>
  <c r="BH234"/>
  <c r="BF234"/>
  <c r="BE234"/>
  <c r="T234"/>
  <c r="R234"/>
  <c r="P234"/>
  <c r="BK234"/>
  <c r="J234"/>
  <c r="BG234"/>
  <c r="BI233"/>
  <c r="BH233"/>
  <c r="BF233"/>
  <c r="BE233"/>
  <c r="T233"/>
  <c r="R233"/>
  <c r="P233"/>
  <c r="BK233"/>
  <c r="J233"/>
  <c r="BG233"/>
  <c r="BI232"/>
  <c r="BH232"/>
  <c r="BF232"/>
  <c r="BE232"/>
  <c r="T232"/>
  <c r="R232"/>
  <c r="P232"/>
  <c r="BK232"/>
  <c r="J232"/>
  <c r="BG232"/>
  <c r="BI231"/>
  <c r="BH231"/>
  <c r="BF231"/>
  <c r="BE231"/>
  <c r="T231"/>
  <c r="R231"/>
  <c r="P231"/>
  <c r="BK231"/>
  <c r="J231"/>
  <c r="BG231"/>
  <c r="BI230"/>
  <c r="BH230"/>
  <c r="BF230"/>
  <c r="BE230"/>
  <c r="T230"/>
  <c r="R230"/>
  <c r="P230"/>
  <c r="BK230"/>
  <c r="J230"/>
  <c r="BG230"/>
  <c r="BI229"/>
  <c r="BH229"/>
  <c r="BF229"/>
  <c r="BE229"/>
  <c r="T229"/>
  <c r="R229"/>
  <c r="P229"/>
  <c r="BK229"/>
  <c r="J229"/>
  <c r="BG229"/>
  <c r="BI228"/>
  <c r="BH228"/>
  <c r="BF228"/>
  <c r="BE228"/>
  <c r="T228"/>
  <c r="R228"/>
  <c r="P228"/>
  <c r="BK228"/>
  <c r="J228"/>
  <c r="BG228"/>
  <c r="BI225"/>
  <c r="BH225"/>
  <c r="BF225"/>
  <c r="BE225"/>
  <c r="T225"/>
  <c r="R225"/>
  <c r="P225"/>
  <c r="BK225"/>
  <c r="J225"/>
  <c r="BG225"/>
  <c r="BI224"/>
  <c r="BH224"/>
  <c r="BF224"/>
  <c r="BE224"/>
  <c r="T224"/>
  <c r="R224"/>
  <c r="P224"/>
  <c r="BK224"/>
  <c r="J224"/>
  <c r="BG224"/>
  <c r="BI223"/>
  <c r="BH223"/>
  <c r="BF223"/>
  <c r="BE223"/>
  <c r="T223"/>
  <c r="R223"/>
  <c r="P223"/>
  <c r="BK223"/>
  <c r="J223"/>
  <c r="BG223"/>
  <c r="BI221"/>
  <c r="BH221"/>
  <c r="BF221"/>
  <c r="BE221"/>
  <c r="T221"/>
  <c r="R221"/>
  <c r="P221"/>
  <c r="BK221"/>
  <c r="J221"/>
  <c r="BG221"/>
  <c r="BI220"/>
  <c r="BH220"/>
  <c r="BF220"/>
  <c r="BE220"/>
  <c r="T220"/>
  <c r="T219"/>
  <c r="R220"/>
  <c r="R219"/>
  <c r="P220"/>
  <c r="P219"/>
  <c r="BK220"/>
  <c r="BK219"/>
  <c r="J219"/>
  <c r="J220"/>
  <c r="BG220"/>
  <c r="J69"/>
  <c r="BI216"/>
  <c r="BH216"/>
  <c r="BF216"/>
  <c r="BE216"/>
  <c r="T216"/>
  <c r="R216"/>
  <c r="P216"/>
  <c r="BK216"/>
  <c r="J216"/>
  <c r="BG216"/>
  <c r="BI213"/>
  <c r="BH213"/>
  <c r="BF213"/>
  <c r="BE213"/>
  <c r="T213"/>
  <c r="R213"/>
  <c r="P213"/>
  <c r="BK213"/>
  <c r="J213"/>
  <c r="BG213"/>
  <c r="BI210"/>
  <c r="BH210"/>
  <c r="BF210"/>
  <c r="BE210"/>
  <c r="T210"/>
  <c r="R210"/>
  <c r="P210"/>
  <c r="BK210"/>
  <c r="J210"/>
  <c r="BG210"/>
  <c r="BI209"/>
  <c r="BH209"/>
  <c r="BF209"/>
  <c r="BE209"/>
  <c r="T209"/>
  <c r="R209"/>
  <c r="P209"/>
  <c r="BK209"/>
  <c r="J209"/>
  <c r="BG209"/>
  <c r="BI207"/>
  <c r="BH207"/>
  <c r="BF207"/>
  <c r="BE207"/>
  <c r="T207"/>
  <c r="R207"/>
  <c r="P207"/>
  <c r="BK207"/>
  <c r="J207"/>
  <c r="BG207"/>
  <c r="BI206"/>
  <c r="BH206"/>
  <c r="BF206"/>
  <c r="BE206"/>
  <c r="T206"/>
  <c r="R206"/>
  <c r="P206"/>
  <c r="BK206"/>
  <c r="J206"/>
  <c r="BG206"/>
  <c r="BI205"/>
  <c r="BH205"/>
  <c r="BF205"/>
  <c r="BE205"/>
  <c r="T205"/>
  <c r="R205"/>
  <c r="P205"/>
  <c r="BK205"/>
  <c r="J205"/>
  <c r="BG205"/>
  <c r="BI204"/>
  <c r="BH204"/>
  <c r="BF204"/>
  <c r="BE204"/>
  <c r="T204"/>
  <c r="R204"/>
  <c r="P204"/>
  <c r="BK204"/>
  <c r="J204"/>
  <c r="BG204"/>
  <c r="BI202"/>
  <c r="BH202"/>
  <c r="BF202"/>
  <c r="BE202"/>
  <c r="T202"/>
  <c r="R202"/>
  <c r="P202"/>
  <c r="BK202"/>
  <c r="J202"/>
  <c r="BG202"/>
  <c r="BI201"/>
  <c r="BH201"/>
  <c r="BF201"/>
  <c r="BE201"/>
  <c r="T201"/>
  <c r="R201"/>
  <c r="P201"/>
  <c r="BK201"/>
  <c r="J201"/>
  <c r="BG201"/>
  <c r="BI200"/>
  <c r="BH200"/>
  <c r="BF200"/>
  <c r="BE200"/>
  <c r="T200"/>
  <c r="R200"/>
  <c r="P200"/>
  <c r="BK200"/>
  <c r="J200"/>
  <c r="BG200"/>
  <c r="BI199"/>
  <c r="BH199"/>
  <c r="BF199"/>
  <c r="BE199"/>
  <c r="T199"/>
  <c r="R199"/>
  <c r="P199"/>
  <c r="BK199"/>
  <c r="J199"/>
  <c r="BG199"/>
  <c r="BI198"/>
  <c r="BH198"/>
  <c r="BF198"/>
  <c r="BE198"/>
  <c r="T198"/>
  <c r="R198"/>
  <c r="P198"/>
  <c r="BK198"/>
  <c r="J198"/>
  <c r="BG198"/>
  <c r="BI197"/>
  <c r="BH197"/>
  <c r="BF197"/>
  <c r="BE197"/>
  <c r="T197"/>
  <c r="R197"/>
  <c r="P197"/>
  <c r="BK197"/>
  <c r="J197"/>
  <c r="BG197"/>
  <c r="BI196"/>
  <c r="BH196"/>
  <c r="BF196"/>
  <c r="BE196"/>
  <c r="T196"/>
  <c r="R196"/>
  <c r="P196"/>
  <c r="BK196"/>
  <c r="J196"/>
  <c r="BG196"/>
  <c r="BI195"/>
  <c r="BH195"/>
  <c r="BF195"/>
  <c r="BE195"/>
  <c r="T195"/>
  <c r="R195"/>
  <c r="P195"/>
  <c r="BK195"/>
  <c r="J195"/>
  <c r="BG195"/>
  <c r="BI193"/>
  <c r="BH193"/>
  <c r="BF193"/>
  <c r="BE193"/>
  <c r="T193"/>
  <c r="R193"/>
  <c r="P193"/>
  <c r="BK193"/>
  <c r="J193"/>
  <c r="BG193"/>
  <c r="BI192"/>
  <c r="BH192"/>
  <c r="BF192"/>
  <c r="BE192"/>
  <c r="T192"/>
  <c r="R192"/>
  <c r="P192"/>
  <c r="BK192"/>
  <c r="J192"/>
  <c r="BG192"/>
  <c r="BI191"/>
  <c r="BH191"/>
  <c r="BF191"/>
  <c r="BE191"/>
  <c r="T191"/>
  <c r="R191"/>
  <c r="P191"/>
  <c r="BK191"/>
  <c r="J191"/>
  <c r="BG191"/>
  <c r="BI190"/>
  <c r="BH190"/>
  <c r="BF190"/>
  <c r="BE190"/>
  <c r="T190"/>
  <c r="R190"/>
  <c r="P190"/>
  <c r="BK190"/>
  <c r="J190"/>
  <c r="BG190"/>
  <c r="BI189"/>
  <c r="BH189"/>
  <c r="BF189"/>
  <c r="BE189"/>
  <c r="T189"/>
  <c r="R189"/>
  <c r="P189"/>
  <c r="BK189"/>
  <c r="J189"/>
  <c r="BG189"/>
  <c r="BI188"/>
  <c r="BH188"/>
  <c r="BF188"/>
  <c r="BE188"/>
  <c r="T188"/>
  <c r="R188"/>
  <c r="P188"/>
  <c r="BK188"/>
  <c r="J188"/>
  <c r="BG188"/>
  <c r="BI186"/>
  <c r="BH186"/>
  <c r="BF186"/>
  <c r="BE186"/>
  <c r="T186"/>
  <c r="R186"/>
  <c r="P186"/>
  <c r="BK186"/>
  <c r="J186"/>
  <c r="BG186"/>
  <c r="BI184"/>
  <c r="BH184"/>
  <c r="BF184"/>
  <c r="BE184"/>
  <c r="T184"/>
  <c r="R184"/>
  <c r="P184"/>
  <c r="BK184"/>
  <c r="J184"/>
  <c r="BG184"/>
  <c r="BI182"/>
  <c r="BH182"/>
  <c r="BF182"/>
  <c r="BE182"/>
  <c r="T182"/>
  <c r="R182"/>
  <c r="P182"/>
  <c r="BK182"/>
  <c r="J182"/>
  <c r="BG182"/>
  <c r="BI180"/>
  <c r="BH180"/>
  <c r="BF180"/>
  <c r="BE180"/>
  <c r="T180"/>
  <c r="R180"/>
  <c r="P180"/>
  <c r="BK180"/>
  <c r="J180"/>
  <c r="BG180"/>
  <c r="BI178"/>
  <c r="BH178"/>
  <c r="BF178"/>
  <c r="BE178"/>
  <c r="T178"/>
  <c r="R178"/>
  <c r="P178"/>
  <c r="BK178"/>
  <c r="J178"/>
  <c r="BG178"/>
  <c r="BI176"/>
  <c r="BH176"/>
  <c r="BF176"/>
  <c r="BE176"/>
  <c r="T176"/>
  <c r="R176"/>
  <c r="P176"/>
  <c r="BK176"/>
  <c r="J176"/>
  <c r="BG176"/>
  <c r="BI175"/>
  <c r="BH175"/>
  <c r="BF175"/>
  <c r="BE175"/>
  <c r="T175"/>
  <c r="R175"/>
  <c r="P175"/>
  <c r="BK175"/>
  <c r="J175"/>
  <c r="BG175"/>
  <c r="BI174"/>
  <c r="BH174"/>
  <c r="BF174"/>
  <c r="BE174"/>
  <c r="T174"/>
  <c r="R174"/>
  <c r="P174"/>
  <c r="BK174"/>
  <c r="J174"/>
  <c r="BG174"/>
  <c r="BI173"/>
  <c r="BH173"/>
  <c r="BF173"/>
  <c r="BE173"/>
  <c r="T173"/>
  <c r="T172"/>
  <c r="R173"/>
  <c r="R172"/>
  <c r="P173"/>
  <c r="P172"/>
  <c r="BK173"/>
  <c r="BK172"/>
  <c r="J172"/>
  <c r="J173"/>
  <c r="BG173"/>
  <c r="J68"/>
  <c r="BI171"/>
  <c r="BH171"/>
  <c r="BF171"/>
  <c r="BE171"/>
  <c r="T171"/>
  <c r="R171"/>
  <c r="P171"/>
  <c r="BK171"/>
  <c r="J171"/>
  <c r="BG171"/>
  <c r="BI167"/>
  <c r="BH167"/>
  <c r="BF167"/>
  <c r="BE167"/>
  <c r="T167"/>
  <c r="T166"/>
  <c r="T165"/>
  <c r="R167"/>
  <c r="R166"/>
  <c r="R165"/>
  <c r="P167"/>
  <c r="P166"/>
  <c r="P165"/>
  <c r="BK167"/>
  <c r="BK166"/>
  <c r="J166"/>
  <c r="BK165"/>
  <c r="J165"/>
  <c r="J167"/>
  <c r="BG167"/>
  <c r="J67"/>
  <c r="J66"/>
  <c r="BI161"/>
  <c r="BH161"/>
  <c r="BF161"/>
  <c r="BE161"/>
  <c r="T161"/>
  <c r="R161"/>
  <c r="P161"/>
  <c r="BK161"/>
  <c r="J161"/>
  <c r="BG161"/>
  <c r="BI159"/>
  <c r="BH159"/>
  <c r="BF159"/>
  <c r="BE159"/>
  <c r="T159"/>
  <c r="R159"/>
  <c r="P159"/>
  <c r="BK159"/>
  <c r="J159"/>
  <c r="BG159"/>
  <c r="BI155"/>
  <c r="BH155"/>
  <c r="BF155"/>
  <c r="BE155"/>
  <c r="T155"/>
  <c r="T154"/>
  <c r="R155"/>
  <c r="R154"/>
  <c r="P155"/>
  <c r="P154"/>
  <c r="BK155"/>
  <c r="BK154"/>
  <c r="J154"/>
  <c r="J155"/>
  <c r="BG155"/>
  <c r="J65"/>
  <c r="BI150"/>
  <c r="BH150"/>
  <c r="BF150"/>
  <c r="BE150"/>
  <c r="T150"/>
  <c r="T149"/>
  <c r="R150"/>
  <c r="R149"/>
  <c r="P150"/>
  <c r="P149"/>
  <c r="BK150"/>
  <c r="BK149"/>
  <c r="J149"/>
  <c r="J150"/>
  <c r="BG150"/>
  <c r="J64"/>
  <c r="BI145"/>
  <c r="BH145"/>
  <c r="BF145"/>
  <c r="BE145"/>
  <c r="T145"/>
  <c r="T144"/>
  <c r="R145"/>
  <c r="R144"/>
  <c r="P145"/>
  <c r="P144"/>
  <c r="BK145"/>
  <c r="BK144"/>
  <c r="J144"/>
  <c r="J145"/>
  <c r="BG145"/>
  <c r="J63"/>
  <c r="BI141"/>
  <c r="BH141"/>
  <c r="BF141"/>
  <c r="BE141"/>
  <c r="T141"/>
  <c r="R141"/>
  <c r="P141"/>
  <c r="BK141"/>
  <c r="J141"/>
  <c r="BG141"/>
  <c r="BI138"/>
  <c r="BH138"/>
  <c r="BF138"/>
  <c r="BE138"/>
  <c r="T138"/>
  <c r="R138"/>
  <c r="P138"/>
  <c r="BK138"/>
  <c r="J138"/>
  <c r="BG138"/>
  <c r="BI134"/>
  <c r="BH134"/>
  <c r="BF134"/>
  <c r="BE134"/>
  <c r="T134"/>
  <c r="T133"/>
  <c r="R134"/>
  <c r="R133"/>
  <c r="P134"/>
  <c r="P133"/>
  <c r="BK134"/>
  <c r="BK133"/>
  <c r="J133"/>
  <c r="J134"/>
  <c r="BG134"/>
  <c r="J62"/>
  <c r="BI128"/>
  <c r="BH128"/>
  <c r="BF128"/>
  <c r="BE128"/>
  <c r="T128"/>
  <c r="R128"/>
  <c r="P128"/>
  <c r="BK128"/>
  <c r="J128"/>
  <c r="BG128"/>
  <c r="BI124"/>
  <c r="BH124"/>
  <c r="BF124"/>
  <c r="BE124"/>
  <c r="T124"/>
  <c r="R124"/>
  <c r="P124"/>
  <c r="BK124"/>
  <c r="J124"/>
  <c r="BG124"/>
  <c r="BI120"/>
  <c r="BH120"/>
  <c r="BF120"/>
  <c r="BE120"/>
  <c r="T120"/>
  <c r="R120"/>
  <c r="P120"/>
  <c r="BK120"/>
  <c r="J120"/>
  <c r="BG120"/>
  <c r="BI116"/>
  <c r="BH116"/>
  <c r="BF116"/>
  <c r="BE116"/>
  <c r="T116"/>
  <c r="R116"/>
  <c r="P116"/>
  <c r="BK116"/>
  <c r="J116"/>
  <c r="BG116"/>
  <c r="BI112"/>
  <c r="BH112"/>
  <c r="BF112"/>
  <c r="BE112"/>
  <c r="T112"/>
  <c r="R112"/>
  <c r="P112"/>
  <c r="BK112"/>
  <c r="J112"/>
  <c r="BG112"/>
  <c r="BI108"/>
  <c r="BH108"/>
  <c r="BF108"/>
  <c r="BE108"/>
  <c r="T108"/>
  <c r="R108"/>
  <c r="P108"/>
  <c r="BK108"/>
  <c r="J108"/>
  <c r="BG108"/>
  <c r="BI103"/>
  <c r="BH103"/>
  <c r="BF103"/>
  <c r="BE103"/>
  <c r="T103"/>
  <c r="R103"/>
  <c r="P103"/>
  <c r="BK103"/>
  <c r="J103"/>
  <c r="BG103"/>
  <c r="BI99"/>
  <c r="BH99"/>
  <c r="BF99"/>
  <c r="BE99"/>
  <c r="T99"/>
  <c r="R99"/>
  <c r="P99"/>
  <c r="BK99"/>
  <c r="J99"/>
  <c r="BG99"/>
  <c r="BI95"/>
  <c r="F37"/>
  <c i="1" r="BD61"/>
  <c i="8" r="BH95"/>
  <c r="F36"/>
  <c i="1" r="BC61"/>
  <c i="8" r="BF95"/>
  <c r="J34"/>
  <c i="1" r="AW61"/>
  <c i="8" r="F34"/>
  <c i="1" r="BA61"/>
  <c i="8" r="BE95"/>
  <c r="J33"/>
  <c i="1" r="AV61"/>
  <c i="8" r="F33"/>
  <c i="1" r="AZ61"/>
  <c i="8" r="T95"/>
  <c r="T94"/>
  <c r="T93"/>
  <c r="T92"/>
  <c r="R95"/>
  <c r="R94"/>
  <c r="R93"/>
  <c r="R92"/>
  <c r="P95"/>
  <c r="P94"/>
  <c r="P93"/>
  <c r="P92"/>
  <c i="1" r="AU61"/>
  <c i="8" r="BK95"/>
  <c r="BK94"/>
  <c r="J94"/>
  <c r="BK93"/>
  <c r="J93"/>
  <c r="BK92"/>
  <c r="J92"/>
  <c r="J59"/>
  <c r="J30"/>
  <c i="1" r="AG61"/>
  <c i="8" r="J95"/>
  <c r="BG95"/>
  <c r="F35"/>
  <c i="1" r="BB61"/>
  <c i="8" r="J61"/>
  <c r="J60"/>
  <c r="J89"/>
  <c r="F89"/>
  <c r="J88"/>
  <c r="F88"/>
  <c r="F86"/>
  <c r="E84"/>
  <c r="J55"/>
  <c r="F55"/>
  <c r="J54"/>
  <c r="F54"/>
  <c r="F52"/>
  <c r="E50"/>
  <c r="J39"/>
  <c r="J12"/>
  <c r="J86"/>
  <c r="J52"/>
  <c r="E7"/>
  <c r="E82"/>
  <c r="E48"/>
  <c i="7" r="J37"/>
  <c r="J36"/>
  <c i="1" r="AY60"/>
  <c i="7" r="J35"/>
  <c i="1" r="AX60"/>
  <c i="7" r="BI95"/>
  <c r="BH95"/>
  <c r="BF95"/>
  <c r="BE95"/>
  <c r="T95"/>
  <c r="R95"/>
  <c r="P95"/>
  <c r="BK95"/>
  <c r="J95"/>
  <c r="BG95"/>
  <c r="BI93"/>
  <c r="BH93"/>
  <c r="BF93"/>
  <c r="BE93"/>
  <c r="T93"/>
  <c r="R93"/>
  <c r="P93"/>
  <c r="BK93"/>
  <c r="J93"/>
  <c r="BG93"/>
  <c r="BI92"/>
  <c r="BH92"/>
  <c r="BF92"/>
  <c r="BE92"/>
  <c r="T92"/>
  <c r="R92"/>
  <c r="P92"/>
  <c r="BK92"/>
  <c r="J92"/>
  <c r="BG92"/>
  <c r="BI89"/>
  <c r="BH89"/>
  <c r="BF89"/>
  <c r="BE89"/>
  <c r="T89"/>
  <c r="R89"/>
  <c r="P89"/>
  <c r="BK89"/>
  <c r="J89"/>
  <c r="BG89"/>
  <c r="BI88"/>
  <c r="BH88"/>
  <c r="BF88"/>
  <c r="BE88"/>
  <c r="T88"/>
  <c r="R88"/>
  <c r="P88"/>
  <c r="BK88"/>
  <c r="J88"/>
  <c r="BG88"/>
  <c r="BI84"/>
  <c r="F37"/>
  <c i="1" r="BD60"/>
  <c i="7" r="BH84"/>
  <c r="F36"/>
  <c i="1" r="BC60"/>
  <c i="7" r="BF84"/>
  <c r="J34"/>
  <c i="1" r="AW60"/>
  <c i="7" r="F34"/>
  <c i="1" r="BA60"/>
  <c i="7" r="BE84"/>
  <c r="J33"/>
  <c i="1" r="AV60"/>
  <c i="7" r="F33"/>
  <c i="1" r="AZ60"/>
  <c i="7" r="T84"/>
  <c r="T83"/>
  <c r="T82"/>
  <c r="T81"/>
  <c r="R84"/>
  <c r="R83"/>
  <c r="R82"/>
  <c r="R81"/>
  <c r="P84"/>
  <c r="P83"/>
  <c r="P82"/>
  <c r="P81"/>
  <c i="1" r="AU60"/>
  <c i="7" r="BK84"/>
  <c r="BK83"/>
  <c r="J83"/>
  <c r="BK82"/>
  <c r="J82"/>
  <c r="BK81"/>
  <c r="J81"/>
  <c r="J59"/>
  <c r="J30"/>
  <c i="1" r="AG60"/>
  <c i="7" r="J84"/>
  <c r="BG84"/>
  <c r="F35"/>
  <c i="1" r="BB60"/>
  <c i="7" r="J61"/>
  <c r="J60"/>
  <c r="J78"/>
  <c r="F78"/>
  <c r="J77"/>
  <c r="F77"/>
  <c r="F75"/>
  <c r="E73"/>
  <c r="J55"/>
  <c r="F55"/>
  <c r="J54"/>
  <c r="F54"/>
  <c r="F52"/>
  <c r="E50"/>
  <c r="J39"/>
  <c r="J12"/>
  <c r="J75"/>
  <c r="J52"/>
  <c r="E7"/>
  <c r="E71"/>
  <c r="E48"/>
  <c i="6" r="J37"/>
  <c r="J36"/>
  <c i="1" r="AY59"/>
  <c i="6" r="J35"/>
  <c i="1" r="AX59"/>
  <c i="6" r="BI204"/>
  <c r="BH204"/>
  <c r="BF204"/>
  <c r="BE204"/>
  <c r="T204"/>
  <c r="R204"/>
  <c r="P204"/>
  <c r="BK204"/>
  <c r="J204"/>
  <c r="BG204"/>
  <c r="BI200"/>
  <c r="BH200"/>
  <c r="BF200"/>
  <c r="BE200"/>
  <c r="T200"/>
  <c r="R200"/>
  <c r="P200"/>
  <c r="BK200"/>
  <c r="J200"/>
  <c r="BG200"/>
  <c r="BI198"/>
  <c r="BH198"/>
  <c r="BF198"/>
  <c r="BE198"/>
  <c r="T198"/>
  <c r="R198"/>
  <c r="P198"/>
  <c r="BK198"/>
  <c r="J198"/>
  <c r="BG198"/>
  <c r="BI194"/>
  <c r="BH194"/>
  <c r="BF194"/>
  <c r="BE194"/>
  <c r="T194"/>
  <c r="R194"/>
  <c r="P194"/>
  <c r="BK194"/>
  <c r="J194"/>
  <c r="BG194"/>
  <c r="BI188"/>
  <c r="BH188"/>
  <c r="BF188"/>
  <c r="BE188"/>
  <c r="T188"/>
  <c r="T187"/>
  <c r="T186"/>
  <c r="R188"/>
  <c r="R187"/>
  <c r="R186"/>
  <c r="P188"/>
  <c r="P187"/>
  <c r="P186"/>
  <c r="BK188"/>
  <c r="BK187"/>
  <c r="J187"/>
  <c r="BK186"/>
  <c r="J186"/>
  <c r="J188"/>
  <c r="BG188"/>
  <c r="J67"/>
  <c r="J66"/>
  <c r="BI184"/>
  <c r="BH184"/>
  <c r="BF184"/>
  <c r="BE184"/>
  <c r="T184"/>
  <c r="T183"/>
  <c r="R184"/>
  <c r="R183"/>
  <c r="P184"/>
  <c r="P183"/>
  <c r="BK184"/>
  <c r="BK183"/>
  <c r="J183"/>
  <c r="J184"/>
  <c r="BG184"/>
  <c r="J65"/>
  <c r="BI181"/>
  <c r="BH181"/>
  <c r="BF181"/>
  <c r="BE181"/>
  <c r="T181"/>
  <c r="R181"/>
  <c r="P181"/>
  <c r="BK181"/>
  <c r="J181"/>
  <c r="BG181"/>
  <c r="BI179"/>
  <c r="BH179"/>
  <c r="BF179"/>
  <c r="BE179"/>
  <c r="T179"/>
  <c r="R179"/>
  <c r="P179"/>
  <c r="BK179"/>
  <c r="J179"/>
  <c r="BG179"/>
  <c r="BI175"/>
  <c r="BH175"/>
  <c r="BF175"/>
  <c r="BE175"/>
  <c r="T175"/>
  <c r="R175"/>
  <c r="P175"/>
  <c r="BK175"/>
  <c r="J175"/>
  <c r="BG175"/>
  <c r="BI173"/>
  <c r="BH173"/>
  <c r="BF173"/>
  <c r="BE173"/>
  <c r="T173"/>
  <c r="T172"/>
  <c r="R173"/>
  <c r="R172"/>
  <c r="P173"/>
  <c r="P172"/>
  <c r="BK173"/>
  <c r="BK172"/>
  <c r="J172"/>
  <c r="J173"/>
  <c r="BG173"/>
  <c r="J64"/>
  <c r="BI168"/>
  <c r="BH168"/>
  <c r="BF168"/>
  <c r="BE168"/>
  <c r="T168"/>
  <c r="R168"/>
  <c r="P168"/>
  <c r="BK168"/>
  <c r="J168"/>
  <c r="BG168"/>
  <c r="BI163"/>
  <c r="BH163"/>
  <c r="BF163"/>
  <c r="BE163"/>
  <c r="T163"/>
  <c r="T162"/>
  <c r="R163"/>
  <c r="R162"/>
  <c r="P163"/>
  <c r="P162"/>
  <c r="BK163"/>
  <c r="BK162"/>
  <c r="J162"/>
  <c r="J163"/>
  <c r="BG163"/>
  <c r="J63"/>
  <c r="BI161"/>
  <c r="BH161"/>
  <c r="BF161"/>
  <c r="BE161"/>
  <c r="T161"/>
  <c r="R161"/>
  <c r="P161"/>
  <c r="BK161"/>
  <c r="J161"/>
  <c r="BG161"/>
  <c r="BI156"/>
  <c r="BH156"/>
  <c r="BF156"/>
  <c r="BE156"/>
  <c r="T156"/>
  <c r="R156"/>
  <c r="P156"/>
  <c r="BK156"/>
  <c r="J156"/>
  <c r="BG156"/>
  <c r="BI150"/>
  <c r="BH150"/>
  <c r="BF150"/>
  <c r="BE150"/>
  <c r="T150"/>
  <c r="R150"/>
  <c r="P150"/>
  <c r="BK150"/>
  <c r="J150"/>
  <c r="BG150"/>
  <c r="BI147"/>
  <c r="BH147"/>
  <c r="BF147"/>
  <c r="BE147"/>
  <c r="T147"/>
  <c r="R147"/>
  <c r="P147"/>
  <c r="BK147"/>
  <c r="J147"/>
  <c r="BG147"/>
  <c r="BI142"/>
  <c r="BH142"/>
  <c r="BF142"/>
  <c r="BE142"/>
  <c r="T142"/>
  <c r="R142"/>
  <c r="P142"/>
  <c r="BK142"/>
  <c r="J142"/>
  <c r="BG142"/>
  <c r="BI136"/>
  <c r="BH136"/>
  <c r="BF136"/>
  <c r="BE136"/>
  <c r="T136"/>
  <c r="R136"/>
  <c r="P136"/>
  <c r="BK136"/>
  <c r="J136"/>
  <c r="BG136"/>
  <c r="BI133"/>
  <c r="BH133"/>
  <c r="BF133"/>
  <c r="BE133"/>
  <c r="T133"/>
  <c r="R133"/>
  <c r="P133"/>
  <c r="BK133"/>
  <c r="J133"/>
  <c r="BG133"/>
  <c r="BI131"/>
  <c r="BH131"/>
  <c r="BF131"/>
  <c r="BE131"/>
  <c r="T131"/>
  <c r="R131"/>
  <c r="P131"/>
  <c r="BK131"/>
  <c r="J131"/>
  <c r="BG131"/>
  <c r="BI128"/>
  <c r="BH128"/>
  <c r="BF128"/>
  <c r="BE128"/>
  <c r="T128"/>
  <c r="R128"/>
  <c r="P128"/>
  <c r="BK128"/>
  <c r="J128"/>
  <c r="BG128"/>
  <c r="BI122"/>
  <c r="BH122"/>
  <c r="BF122"/>
  <c r="BE122"/>
  <c r="T122"/>
  <c r="T121"/>
  <c r="R122"/>
  <c r="R121"/>
  <c r="P122"/>
  <c r="P121"/>
  <c r="BK122"/>
  <c r="BK121"/>
  <c r="J121"/>
  <c r="J122"/>
  <c r="BG122"/>
  <c r="J62"/>
  <c r="BI115"/>
  <c r="BH115"/>
  <c r="BF115"/>
  <c r="BE115"/>
  <c r="T115"/>
  <c r="R115"/>
  <c r="P115"/>
  <c r="BK115"/>
  <c r="J115"/>
  <c r="BG115"/>
  <c r="BI111"/>
  <c r="BH111"/>
  <c r="BF111"/>
  <c r="BE111"/>
  <c r="T111"/>
  <c r="R111"/>
  <c r="P111"/>
  <c r="BK111"/>
  <c r="J111"/>
  <c r="BG111"/>
  <c r="BI109"/>
  <c r="BH109"/>
  <c r="BF109"/>
  <c r="BE109"/>
  <c r="T109"/>
  <c r="R109"/>
  <c r="P109"/>
  <c r="BK109"/>
  <c r="J109"/>
  <c r="BG109"/>
  <c r="BI107"/>
  <c r="BH107"/>
  <c r="BF107"/>
  <c r="BE107"/>
  <c r="T107"/>
  <c r="R107"/>
  <c r="P107"/>
  <c r="BK107"/>
  <c r="J107"/>
  <c r="BG107"/>
  <c r="BI103"/>
  <c r="BH103"/>
  <c r="BF103"/>
  <c r="BE103"/>
  <c r="T103"/>
  <c r="R103"/>
  <c r="P103"/>
  <c r="BK103"/>
  <c r="J103"/>
  <c r="BG103"/>
  <c r="BI101"/>
  <c r="BH101"/>
  <c r="BF101"/>
  <c r="BE101"/>
  <c r="T101"/>
  <c r="R101"/>
  <c r="P101"/>
  <c r="BK101"/>
  <c r="J101"/>
  <c r="BG101"/>
  <c r="BI95"/>
  <c r="BH95"/>
  <c r="BF95"/>
  <c r="BE95"/>
  <c r="T95"/>
  <c r="R95"/>
  <c r="P95"/>
  <c r="BK95"/>
  <c r="J95"/>
  <c r="BG95"/>
  <c r="BI90"/>
  <c r="F37"/>
  <c i="1" r="BD59"/>
  <c i="6" r="BH90"/>
  <c r="F36"/>
  <c i="1" r="BC59"/>
  <c i="6" r="BF90"/>
  <c r="J34"/>
  <c i="1" r="AW59"/>
  <c i="6" r="F34"/>
  <c i="1" r="BA59"/>
  <c i="6" r="BE90"/>
  <c r="J33"/>
  <c i="1" r="AV59"/>
  <c i="6" r="F33"/>
  <c i="1" r="AZ59"/>
  <c i="6" r="T90"/>
  <c r="T89"/>
  <c r="T88"/>
  <c r="T87"/>
  <c r="R90"/>
  <c r="R89"/>
  <c r="R88"/>
  <c r="R87"/>
  <c r="P90"/>
  <c r="P89"/>
  <c r="P88"/>
  <c r="P87"/>
  <c i="1" r="AU59"/>
  <c i="6" r="BK90"/>
  <c r="BK89"/>
  <c r="J89"/>
  <c r="BK88"/>
  <c r="J88"/>
  <c r="BK87"/>
  <c r="J87"/>
  <c r="J59"/>
  <c r="J30"/>
  <c i="1" r="AG59"/>
  <c i="6" r="J90"/>
  <c r="BG90"/>
  <c r="F35"/>
  <c i="1" r="BB59"/>
  <c i="6" r="J61"/>
  <c r="J60"/>
  <c r="J84"/>
  <c r="F84"/>
  <c r="J83"/>
  <c r="F83"/>
  <c r="F81"/>
  <c r="E79"/>
  <c r="J55"/>
  <c r="F55"/>
  <c r="J54"/>
  <c r="F54"/>
  <c r="F52"/>
  <c r="E50"/>
  <c r="J39"/>
  <c r="J12"/>
  <c r="J81"/>
  <c r="J52"/>
  <c r="E7"/>
  <c r="E77"/>
  <c r="E48"/>
  <c i="5" r="J37"/>
  <c r="J36"/>
  <c i="1" r="AY58"/>
  <c i="5" r="J35"/>
  <c i="1" r="AX58"/>
  <c i="5" r="BI494"/>
  <c r="BH494"/>
  <c r="BF494"/>
  <c r="BE494"/>
  <c r="T494"/>
  <c r="R494"/>
  <c r="P494"/>
  <c r="BK494"/>
  <c r="J494"/>
  <c r="BG494"/>
  <c r="BI493"/>
  <c r="BH493"/>
  <c r="BF493"/>
  <c r="BE493"/>
  <c r="T493"/>
  <c r="R493"/>
  <c r="P493"/>
  <c r="BK493"/>
  <c r="J493"/>
  <c r="BG493"/>
  <c r="BI489"/>
  <c r="BH489"/>
  <c r="BF489"/>
  <c r="BE489"/>
  <c r="T489"/>
  <c r="R489"/>
  <c r="P489"/>
  <c r="BK489"/>
  <c r="J489"/>
  <c r="BG489"/>
  <c r="BI486"/>
  <c r="BH486"/>
  <c r="BF486"/>
  <c r="BE486"/>
  <c r="T486"/>
  <c r="R486"/>
  <c r="P486"/>
  <c r="BK486"/>
  <c r="J486"/>
  <c r="BG486"/>
  <c r="BI483"/>
  <c r="BH483"/>
  <c r="BF483"/>
  <c r="BE483"/>
  <c r="T483"/>
  <c r="R483"/>
  <c r="P483"/>
  <c r="BK483"/>
  <c r="J483"/>
  <c r="BG483"/>
  <c r="BI482"/>
  <c r="BH482"/>
  <c r="BF482"/>
  <c r="BE482"/>
  <c r="T482"/>
  <c r="R482"/>
  <c r="P482"/>
  <c r="BK482"/>
  <c r="J482"/>
  <c r="BG482"/>
  <c r="BI478"/>
  <c r="BH478"/>
  <c r="BF478"/>
  <c r="BE478"/>
  <c r="T478"/>
  <c r="R478"/>
  <c r="P478"/>
  <c r="BK478"/>
  <c r="J478"/>
  <c r="BG478"/>
  <c r="BI476"/>
  <c r="BH476"/>
  <c r="BF476"/>
  <c r="BE476"/>
  <c r="T476"/>
  <c r="R476"/>
  <c r="P476"/>
  <c r="BK476"/>
  <c r="J476"/>
  <c r="BG476"/>
  <c r="BI472"/>
  <c r="BH472"/>
  <c r="BF472"/>
  <c r="BE472"/>
  <c r="T472"/>
  <c r="T471"/>
  <c r="T470"/>
  <c r="R472"/>
  <c r="R471"/>
  <c r="R470"/>
  <c r="P472"/>
  <c r="P471"/>
  <c r="P470"/>
  <c r="BK472"/>
  <c r="BK471"/>
  <c r="J471"/>
  <c r="BK470"/>
  <c r="J470"/>
  <c r="J472"/>
  <c r="BG472"/>
  <c r="J72"/>
  <c r="J71"/>
  <c r="BI469"/>
  <c r="BH469"/>
  <c r="BF469"/>
  <c r="BE469"/>
  <c r="T469"/>
  <c r="T468"/>
  <c r="R469"/>
  <c r="R468"/>
  <c r="P469"/>
  <c r="P468"/>
  <c r="BK469"/>
  <c r="BK468"/>
  <c r="J468"/>
  <c r="J469"/>
  <c r="BG469"/>
  <c r="J70"/>
  <c r="BI464"/>
  <c r="BH464"/>
  <c r="BF464"/>
  <c r="BE464"/>
  <c r="T464"/>
  <c r="R464"/>
  <c r="P464"/>
  <c r="BK464"/>
  <c r="J464"/>
  <c r="BG464"/>
  <c r="BI462"/>
  <c r="BH462"/>
  <c r="BF462"/>
  <c r="BE462"/>
  <c r="T462"/>
  <c r="R462"/>
  <c r="P462"/>
  <c r="BK462"/>
  <c r="J462"/>
  <c r="BG462"/>
  <c r="BI458"/>
  <c r="BH458"/>
  <c r="BF458"/>
  <c r="BE458"/>
  <c r="T458"/>
  <c r="R458"/>
  <c r="P458"/>
  <c r="BK458"/>
  <c r="J458"/>
  <c r="BG458"/>
  <c r="BI455"/>
  <c r="BH455"/>
  <c r="BF455"/>
  <c r="BE455"/>
  <c r="T455"/>
  <c r="R455"/>
  <c r="P455"/>
  <c r="BK455"/>
  <c r="J455"/>
  <c r="BG455"/>
  <c r="BI451"/>
  <c r="BH451"/>
  <c r="BF451"/>
  <c r="BE451"/>
  <c r="T451"/>
  <c r="R451"/>
  <c r="P451"/>
  <c r="BK451"/>
  <c r="J451"/>
  <c r="BG451"/>
  <c r="BI447"/>
  <c r="BH447"/>
  <c r="BF447"/>
  <c r="BE447"/>
  <c r="T447"/>
  <c r="R447"/>
  <c r="P447"/>
  <c r="BK447"/>
  <c r="J447"/>
  <c r="BG447"/>
  <c r="BI443"/>
  <c r="BH443"/>
  <c r="BF443"/>
  <c r="BE443"/>
  <c r="T443"/>
  <c r="T442"/>
  <c r="R443"/>
  <c r="R442"/>
  <c r="P443"/>
  <c r="P442"/>
  <c r="BK443"/>
  <c r="BK442"/>
  <c r="J442"/>
  <c r="J443"/>
  <c r="BG443"/>
  <c r="J69"/>
  <c r="BI438"/>
  <c r="BH438"/>
  <c r="BF438"/>
  <c r="BE438"/>
  <c r="T438"/>
  <c r="R438"/>
  <c r="P438"/>
  <c r="BK438"/>
  <c r="J438"/>
  <c r="BG438"/>
  <c r="BI435"/>
  <c r="BH435"/>
  <c r="BF435"/>
  <c r="BE435"/>
  <c r="T435"/>
  <c r="R435"/>
  <c r="P435"/>
  <c r="BK435"/>
  <c r="J435"/>
  <c r="BG435"/>
  <c r="BI432"/>
  <c r="BH432"/>
  <c r="BF432"/>
  <c r="BE432"/>
  <c r="T432"/>
  <c r="R432"/>
  <c r="P432"/>
  <c r="BK432"/>
  <c r="J432"/>
  <c r="BG432"/>
  <c r="BI428"/>
  <c r="BH428"/>
  <c r="BF428"/>
  <c r="BE428"/>
  <c r="T428"/>
  <c r="R428"/>
  <c r="P428"/>
  <c r="BK428"/>
  <c r="J428"/>
  <c r="BG428"/>
  <c r="BI424"/>
  <c r="BH424"/>
  <c r="BF424"/>
  <c r="BE424"/>
  <c r="T424"/>
  <c r="R424"/>
  <c r="P424"/>
  <c r="BK424"/>
  <c r="J424"/>
  <c r="BG424"/>
  <c r="BI420"/>
  <c r="BH420"/>
  <c r="BF420"/>
  <c r="BE420"/>
  <c r="T420"/>
  <c r="R420"/>
  <c r="P420"/>
  <c r="BK420"/>
  <c r="J420"/>
  <c r="BG420"/>
  <c r="BI416"/>
  <c r="BH416"/>
  <c r="BF416"/>
  <c r="BE416"/>
  <c r="T416"/>
  <c r="R416"/>
  <c r="P416"/>
  <c r="BK416"/>
  <c r="J416"/>
  <c r="BG416"/>
  <c r="BI412"/>
  <c r="BH412"/>
  <c r="BF412"/>
  <c r="BE412"/>
  <c r="T412"/>
  <c r="R412"/>
  <c r="P412"/>
  <c r="BK412"/>
  <c r="J412"/>
  <c r="BG412"/>
  <c r="BI408"/>
  <c r="BH408"/>
  <c r="BF408"/>
  <c r="BE408"/>
  <c r="T408"/>
  <c r="R408"/>
  <c r="P408"/>
  <c r="BK408"/>
  <c r="J408"/>
  <c r="BG408"/>
  <c r="BI404"/>
  <c r="BH404"/>
  <c r="BF404"/>
  <c r="BE404"/>
  <c r="T404"/>
  <c r="R404"/>
  <c r="P404"/>
  <c r="BK404"/>
  <c r="J404"/>
  <c r="BG404"/>
  <c r="BI399"/>
  <c r="BH399"/>
  <c r="BF399"/>
  <c r="BE399"/>
  <c r="T399"/>
  <c r="R399"/>
  <c r="P399"/>
  <c r="BK399"/>
  <c r="J399"/>
  <c r="BG399"/>
  <c r="BI394"/>
  <c r="BH394"/>
  <c r="BF394"/>
  <c r="BE394"/>
  <c r="T394"/>
  <c r="T393"/>
  <c r="R394"/>
  <c r="R393"/>
  <c r="P394"/>
  <c r="P393"/>
  <c r="BK394"/>
  <c r="BK393"/>
  <c r="J393"/>
  <c r="J394"/>
  <c r="BG394"/>
  <c r="J68"/>
  <c r="BI389"/>
  <c r="BH389"/>
  <c r="BF389"/>
  <c r="BE389"/>
  <c r="T389"/>
  <c r="R389"/>
  <c r="P389"/>
  <c r="BK389"/>
  <c r="J389"/>
  <c r="BG389"/>
  <c r="BI385"/>
  <c r="BH385"/>
  <c r="BF385"/>
  <c r="BE385"/>
  <c r="T385"/>
  <c r="R385"/>
  <c r="P385"/>
  <c r="BK385"/>
  <c r="J385"/>
  <c r="BG385"/>
  <c r="BI382"/>
  <c r="BH382"/>
  <c r="BF382"/>
  <c r="BE382"/>
  <c r="T382"/>
  <c r="R382"/>
  <c r="P382"/>
  <c r="BK382"/>
  <c r="J382"/>
  <c r="BG382"/>
  <c r="BI380"/>
  <c r="BH380"/>
  <c r="BF380"/>
  <c r="BE380"/>
  <c r="T380"/>
  <c r="R380"/>
  <c r="P380"/>
  <c r="BK380"/>
  <c r="J380"/>
  <c r="BG380"/>
  <c r="BI376"/>
  <c r="BH376"/>
  <c r="BF376"/>
  <c r="BE376"/>
  <c r="T376"/>
  <c r="R376"/>
  <c r="P376"/>
  <c r="BK376"/>
  <c r="J376"/>
  <c r="BG376"/>
  <c r="BI375"/>
  <c r="BH375"/>
  <c r="BF375"/>
  <c r="BE375"/>
  <c r="T375"/>
  <c r="R375"/>
  <c r="P375"/>
  <c r="BK375"/>
  <c r="J375"/>
  <c r="BG375"/>
  <c r="BI371"/>
  <c r="BH371"/>
  <c r="BF371"/>
  <c r="BE371"/>
  <c r="T371"/>
  <c r="R371"/>
  <c r="P371"/>
  <c r="BK371"/>
  <c r="J371"/>
  <c r="BG371"/>
  <c r="BI368"/>
  <c r="BH368"/>
  <c r="BF368"/>
  <c r="BE368"/>
  <c r="T368"/>
  <c r="R368"/>
  <c r="P368"/>
  <c r="BK368"/>
  <c r="J368"/>
  <c r="BG368"/>
  <c r="BI364"/>
  <c r="BH364"/>
  <c r="BF364"/>
  <c r="BE364"/>
  <c r="T364"/>
  <c r="R364"/>
  <c r="P364"/>
  <c r="BK364"/>
  <c r="J364"/>
  <c r="BG364"/>
  <c r="BI361"/>
  <c r="BH361"/>
  <c r="BF361"/>
  <c r="BE361"/>
  <c r="T361"/>
  <c r="R361"/>
  <c r="P361"/>
  <c r="BK361"/>
  <c r="J361"/>
  <c r="BG361"/>
  <c r="BI356"/>
  <c r="BH356"/>
  <c r="BF356"/>
  <c r="BE356"/>
  <c r="T356"/>
  <c r="T355"/>
  <c r="R356"/>
  <c r="R355"/>
  <c r="P356"/>
  <c r="P355"/>
  <c r="BK356"/>
  <c r="BK355"/>
  <c r="J355"/>
  <c r="J356"/>
  <c r="BG356"/>
  <c r="J67"/>
  <c r="BI351"/>
  <c r="BH351"/>
  <c r="BF351"/>
  <c r="BE351"/>
  <c r="T351"/>
  <c r="R351"/>
  <c r="P351"/>
  <c r="BK351"/>
  <c r="J351"/>
  <c r="BG351"/>
  <c r="BI350"/>
  <c r="BH350"/>
  <c r="BF350"/>
  <c r="BE350"/>
  <c r="T350"/>
  <c r="R350"/>
  <c r="P350"/>
  <c r="BK350"/>
  <c r="J350"/>
  <c r="BG350"/>
  <c r="BI346"/>
  <c r="BH346"/>
  <c r="BF346"/>
  <c r="BE346"/>
  <c r="T346"/>
  <c r="R346"/>
  <c r="P346"/>
  <c r="BK346"/>
  <c r="J346"/>
  <c r="BG346"/>
  <c r="BI342"/>
  <c r="BH342"/>
  <c r="BF342"/>
  <c r="BE342"/>
  <c r="T342"/>
  <c r="R342"/>
  <c r="P342"/>
  <c r="BK342"/>
  <c r="J342"/>
  <c r="BG342"/>
  <c r="BI338"/>
  <c r="BH338"/>
  <c r="BF338"/>
  <c r="BE338"/>
  <c r="T338"/>
  <c r="R338"/>
  <c r="P338"/>
  <c r="BK338"/>
  <c r="J338"/>
  <c r="BG338"/>
  <c r="BI334"/>
  <c r="BH334"/>
  <c r="BF334"/>
  <c r="BE334"/>
  <c r="T334"/>
  <c r="R334"/>
  <c r="P334"/>
  <c r="BK334"/>
  <c r="J334"/>
  <c r="BG334"/>
  <c r="BI331"/>
  <c r="BH331"/>
  <c r="BF331"/>
  <c r="BE331"/>
  <c r="T331"/>
  <c r="R331"/>
  <c r="P331"/>
  <c r="BK331"/>
  <c r="J331"/>
  <c r="BG331"/>
  <c r="BI327"/>
  <c r="BH327"/>
  <c r="BF327"/>
  <c r="BE327"/>
  <c r="T327"/>
  <c r="R327"/>
  <c r="P327"/>
  <c r="BK327"/>
  <c r="J327"/>
  <c r="BG327"/>
  <c r="BI324"/>
  <c r="BH324"/>
  <c r="BF324"/>
  <c r="BE324"/>
  <c r="T324"/>
  <c r="R324"/>
  <c r="P324"/>
  <c r="BK324"/>
  <c r="J324"/>
  <c r="BG324"/>
  <c r="BI320"/>
  <c r="BH320"/>
  <c r="BF320"/>
  <c r="BE320"/>
  <c r="T320"/>
  <c r="R320"/>
  <c r="P320"/>
  <c r="BK320"/>
  <c r="J320"/>
  <c r="BG320"/>
  <c r="BI316"/>
  <c r="BH316"/>
  <c r="BF316"/>
  <c r="BE316"/>
  <c r="T316"/>
  <c r="R316"/>
  <c r="P316"/>
  <c r="BK316"/>
  <c r="J316"/>
  <c r="BG316"/>
  <c r="BI312"/>
  <c r="BH312"/>
  <c r="BF312"/>
  <c r="BE312"/>
  <c r="T312"/>
  <c r="R312"/>
  <c r="P312"/>
  <c r="BK312"/>
  <c r="J312"/>
  <c r="BG312"/>
  <c r="BI309"/>
  <c r="BH309"/>
  <c r="BF309"/>
  <c r="BE309"/>
  <c r="T309"/>
  <c r="R309"/>
  <c r="P309"/>
  <c r="BK309"/>
  <c r="J309"/>
  <c r="BG309"/>
  <c r="BI306"/>
  <c r="BH306"/>
  <c r="BF306"/>
  <c r="BE306"/>
  <c r="T306"/>
  <c r="R306"/>
  <c r="P306"/>
  <c r="BK306"/>
  <c r="J306"/>
  <c r="BG306"/>
  <c r="BI298"/>
  <c r="BH298"/>
  <c r="BF298"/>
  <c r="BE298"/>
  <c r="T298"/>
  <c r="T297"/>
  <c r="R298"/>
  <c r="R297"/>
  <c r="P298"/>
  <c r="P297"/>
  <c r="BK298"/>
  <c r="BK297"/>
  <c r="J297"/>
  <c r="J298"/>
  <c r="BG298"/>
  <c r="J66"/>
  <c r="BI293"/>
  <c r="BH293"/>
  <c r="BF293"/>
  <c r="BE293"/>
  <c r="T293"/>
  <c r="T292"/>
  <c r="R293"/>
  <c r="R292"/>
  <c r="P293"/>
  <c r="P292"/>
  <c r="BK293"/>
  <c r="BK292"/>
  <c r="J292"/>
  <c r="J293"/>
  <c r="BG293"/>
  <c r="J65"/>
  <c r="BI288"/>
  <c r="BH288"/>
  <c r="BF288"/>
  <c r="BE288"/>
  <c r="T288"/>
  <c r="R288"/>
  <c r="P288"/>
  <c r="BK288"/>
  <c r="J288"/>
  <c r="BG288"/>
  <c r="BI284"/>
  <c r="BH284"/>
  <c r="BF284"/>
  <c r="BE284"/>
  <c r="T284"/>
  <c r="R284"/>
  <c r="P284"/>
  <c r="BK284"/>
  <c r="J284"/>
  <c r="BG284"/>
  <c r="BI280"/>
  <c r="BH280"/>
  <c r="BF280"/>
  <c r="BE280"/>
  <c r="T280"/>
  <c r="R280"/>
  <c r="P280"/>
  <c r="BK280"/>
  <c r="J280"/>
  <c r="BG280"/>
  <c r="BI276"/>
  <c r="BH276"/>
  <c r="BF276"/>
  <c r="BE276"/>
  <c r="T276"/>
  <c r="R276"/>
  <c r="P276"/>
  <c r="BK276"/>
  <c r="J276"/>
  <c r="BG276"/>
  <c r="BI271"/>
  <c r="BH271"/>
  <c r="BF271"/>
  <c r="BE271"/>
  <c r="T271"/>
  <c r="R271"/>
  <c r="P271"/>
  <c r="BK271"/>
  <c r="J271"/>
  <c r="BG271"/>
  <c r="BI268"/>
  <c r="BH268"/>
  <c r="BF268"/>
  <c r="BE268"/>
  <c r="T268"/>
  <c r="R268"/>
  <c r="P268"/>
  <c r="BK268"/>
  <c r="J268"/>
  <c r="BG268"/>
  <c r="BI264"/>
  <c r="BH264"/>
  <c r="BF264"/>
  <c r="BE264"/>
  <c r="T264"/>
  <c r="R264"/>
  <c r="P264"/>
  <c r="BK264"/>
  <c r="J264"/>
  <c r="BG264"/>
  <c r="BI260"/>
  <c r="BH260"/>
  <c r="BF260"/>
  <c r="BE260"/>
  <c r="T260"/>
  <c r="R260"/>
  <c r="P260"/>
  <c r="BK260"/>
  <c r="J260"/>
  <c r="BG260"/>
  <c r="BI254"/>
  <c r="BH254"/>
  <c r="BF254"/>
  <c r="BE254"/>
  <c r="T254"/>
  <c r="R254"/>
  <c r="P254"/>
  <c r="BK254"/>
  <c r="J254"/>
  <c r="BG254"/>
  <c r="BI250"/>
  <c r="BH250"/>
  <c r="BF250"/>
  <c r="BE250"/>
  <c r="T250"/>
  <c r="R250"/>
  <c r="P250"/>
  <c r="BK250"/>
  <c r="J250"/>
  <c r="BG250"/>
  <c r="BI247"/>
  <c r="BH247"/>
  <c r="BF247"/>
  <c r="BE247"/>
  <c r="T247"/>
  <c r="R247"/>
  <c r="P247"/>
  <c r="BK247"/>
  <c r="J247"/>
  <c r="BG247"/>
  <c r="BI244"/>
  <c r="BH244"/>
  <c r="BF244"/>
  <c r="BE244"/>
  <c r="T244"/>
  <c r="R244"/>
  <c r="P244"/>
  <c r="BK244"/>
  <c r="J244"/>
  <c r="BG244"/>
  <c r="BI240"/>
  <c r="BH240"/>
  <c r="BF240"/>
  <c r="BE240"/>
  <c r="T240"/>
  <c r="R240"/>
  <c r="P240"/>
  <c r="BK240"/>
  <c r="J240"/>
  <c r="BG240"/>
  <c r="BI236"/>
  <c r="BH236"/>
  <c r="BF236"/>
  <c r="BE236"/>
  <c r="T236"/>
  <c r="R236"/>
  <c r="P236"/>
  <c r="BK236"/>
  <c r="J236"/>
  <c r="BG236"/>
  <c r="BI232"/>
  <c r="BH232"/>
  <c r="BF232"/>
  <c r="BE232"/>
  <c r="T232"/>
  <c r="R232"/>
  <c r="P232"/>
  <c r="BK232"/>
  <c r="J232"/>
  <c r="BG232"/>
  <c r="BI228"/>
  <c r="BH228"/>
  <c r="BF228"/>
  <c r="BE228"/>
  <c r="T228"/>
  <c r="R228"/>
  <c r="P228"/>
  <c r="BK228"/>
  <c r="J228"/>
  <c r="BG228"/>
  <c r="BI222"/>
  <c r="BH222"/>
  <c r="BF222"/>
  <c r="BE222"/>
  <c r="T222"/>
  <c r="R222"/>
  <c r="P222"/>
  <c r="BK222"/>
  <c r="J222"/>
  <c r="BG222"/>
  <c r="BI219"/>
  <c r="BH219"/>
  <c r="BF219"/>
  <c r="BE219"/>
  <c r="T219"/>
  <c r="R219"/>
  <c r="P219"/>
  <c r="BK219"/>
  <c r="J219"/>
  <c r="BG219"/>
  <c r="BI216"/>
  <c r="BH216"/>
  <c r="BF216"/>
  <c r="BE216"/>
  <c r="T216"/>
  <c r="R216"/>
  <c r="P216"/>
  <c r="BK216"/>
  <c r="J216"/>
  <c r="BG216"/>
  <c r="BI213"/>
  <c r="BH213"/>
  <c r="BF213"/>
  <c r="BE213"/>
  <c r="T213"/>
  <c r="R213"/>
  <c r="P213"/>
  <c r="BK213"/>
  <c r="J213"/>
  <c r="BG213"/>
  <c r="BI210"/>
  <c r="BH210"/>
  <c r="BF210"/>
  <c r="BE210"/>
  <c r="T210"/>
  <c r="R210"/>
  <c r="P210"/>
  <c r="BK210"/>
  <c r="J210"/>
  <c r="BG210"/>
  <c r="BI206"/>
  <c r="BH206"/>
  <c r="BF206"/>
  <c r="BE206"/>
  <c r="T206"/>
  <c r="T205"/>
  <c r="R206"/>
  <c r="R205"/>
  <c r="P206"/>
  <c r="P205"/>
  <c r="BK206"/>
  <c r="BK205"/>
  <c r="J205"/>
  <c r="J206"/>
  <c r="BG206"/>
  <c r="J64"/>
  <c r="BI202"/>
  <c r="BH202"/>
  <c r="BF202"/>
  <c r="BE202"/>
  <c r="T202"/>
  <c r="R202"/>
  <c r="P202"/>
  <c r="BK202"/>
  <c r="J202"/>
  <c r="BG202"/>
  <c r="BI198"/>
  <c r="BH198"/>
  <c r="BF198"/>
  <c r="BE198"/>
  <c r="T198"/>
  <c r="R198"/>
  <c r="P198"/>
  <c r="BK198"/>
  <c r="J198"/>
  <c r="BG198"/>
  <c r="BI194"/>
  <c r="BH194"/>
  <c r="BF194"/>
  <c r="BE194"/>
  <c r="T194"/>
  <c r="R194"/>
  <c r="P194"/>
  <c r="BK194"/>
  <c r="J194"/>
  <c r="BG194"/>
  <c r="BI190"/>
  <c r="BH190"/>
  <c r="BF190"/>
  <c r="BE190"/>
  <c r="T190"/>
  <c r="R190"/>
  <c r="P190"/>
  <c r="BK190"/>
  <c r="J190"/>
  <c r="BG190"/>
  <c r="BI186"/>
  <c r="BH186"/>
  <c r="BF186"/>
  <c r="BE186"/>
  <c r="T186"/>
  <c r="R186"/>
  <c r="P186"/>
  <c r="BK186"/>
  <c r="J186"/>
  <c r="BG186"/>
  <c r="BI182"/>
  <c r="BH182"/>
  <c r="BF182"/>
  <c r="BE182"/>
  <c r="T182"/>
  <c r="T181"/>
  <c r="R182"/>
  <c r="R181"/>
  <c r="P182"/>
  <c r="P181"/>
  <c r="BK182"/>
  <c r="BK181"/>
  <c r="J181"/>
  <c r="J182"/>
  <c r="BG182"/>
  <c r="J63"/>
  <c r="BI178"/>
  <c r="BH178"/>
  <c r="BF178"/>
  <c r="BE178"/>
  <c r="T178"/>
  <c r="R178"/>
  <c r="P178"/>
  <c r="BK178"/>
  <c r="J178"/>
  <c r="BG178"/>
  <c r="BI174"/>
  <c r="BH174"/>
  <c r="BF174"/>
  <c r="BE174"/>
  <c r="T174"/>
  <c r="R174"/>
  <c r="P174"/>
  <c r="BK174"/>
  <c r="J174"/>
  <c r="BG174"/>
  <c r="BI169"/>
  <c r="BH169"/>
  <c r="BF169"/>
  <c r="BE169"/>
  <c r="T169"/>
  <c r="R169"/>
  <c r="P169"/>
  <c r="BK169"/>
  <c r="J169"/>
  <c r="BG169"/>
  <c r="BI165"/>
  <c r="BH165"/>
  <c r="BF165"/>
  <c r="BE165"/>
  <c r="T165"/>
  <c r="R165"/>
  <c r="P165"/>
  <c r="BK165"/>
  <c r="J165"/>
  <c r="BG165"/>
  <c r="BI164"/>
  <c r="BH164"/>
  <c r="BF164"/>
  <c r="BE164"/>
  <c r="T164"/>
  <c r="R164"/>
  <c r="P164"/>
  <c r="BK164"/>
  <c r="J164"/>
  <c r="BG164"/>
  <c r="BI158"/>
  <c r="BH158"/>
  <c r="BF158"/>
  <c r="BE158"/>
  <c r="T158"/>
  <c r="T157"/>
  <c r="R158"/>
  <c r="R157"/>
  <c r="P158"/>
  <c r="P157"/>
  <c r="BK158"/>
  <c r="BK157"/>
  <c r="J157"/>
  <c r="J158"/>
  <c r="BG158"/>
  <c r="J62"/>
  <c r="BI152"/>
  <c r="BH152"/>
  <c r="BF152"/>
  <c r="BE152"/>
  <c r="T152"/>
  <c r="R152"/>
  <c r="P152"/>
  <c r="BK152"/>
  <c r="J152"/>
  <c r="BG152"/>
  <c r="BI151"/>
  <c r="BH151"/>
  <c r="BF151"/>
  <c r="BE151"/>
  <c r="T151"/>
  <c r="R151"/>
  <c r="P151"/>
  <c r="BK151"/>
  <c r="J151"/>
  <c r="BG151"/>
  <c r="BI147"/>
  <c r="BH147"/>
  <c r="BF147"/>
  <c r="BE147"/>
  <c r="T147"/>
  <c r="R147"/>
  <c r="P147"/>
  <c r="BK147"/>
  <c r="J147"/>
  <c r="BG147"/>
  <c r="BI143"/>
  <c r="BH143"/>
  <c r="BF143"/>
  <c r="BE143"/>
  <c r="T143"/>
  <c r="R143"/>
  <c r="P143"/>
  <c r="BK143"/>
  <c r="J143"/>
  <c r="BG143"/>
  <c r="BI138"/>
  <c r="BH138"/>
  <c r="BF138"/>
  <c r="BE138"/>
  <c r="T138"/>
  <c r="R138"/>
  <c r="P138"/>
  <c r="BK138"/>
  <c r="J138"/>
  <c r="BG138"/>
  <c r="BI128"/>
  <c r="BH128"/>
  <c r="BF128"/>
  <c r="BE128"/>
  <c r="T128"/>
  <c r="R128"/>
  <c r="P128"/>
  <c r="BK128"/>
  <c r="J128"/>
  <c r="BG128"/>
  <c r="BI124"/>
  <c r="BH124"/>
  <c r="BF124"/>
  <c r="BE124"/>
  <c r="T124"/>
  <c r="R124"/>
  <c r="P124"/>
  <c r="BK124"/>
  <c r="J124"/>
  <c r="BG124"/>
  <c r="BI122"/>
  <c r="BH122"/>
  <c r="BF122"/>
  <c r="BE122"/>
  <c r="T122"/>
  <c r="R122"/>
  <c r="P122"/>
  <c r="BK122"/>
  <c r="J122"/>
  <c r="BG122"/>
  <c r="BI119"/>
  <c r="BH119"/>
  <c r="BF119"/>
  <c r="BE119"/>
  <c r="T119"/>
  <c r="R119"/>
  <c r="P119"/>
  <c r="BK119"/>
  <c r="J119"/>
  <c r="BG119"/>
  <c r="BI116"/>
  <c r="BH116"/>
  <c r="BF116"/>
  <c r="BE116"/>
  <c r="T116"/>
  <c r="R116"/>
  <c r="P116"/>
  <c r="BK116"/>
  <c r="J116"/>
  <c r="BG116"/>
  <c r="BI112"/>
  <c r="BH112"/>
  <c r="BF112"/>
  <c r="BE112"/>
  <c r="T112"/>
  <c r="R112"/>
  <c r="P112"/>
  <c r="BK112"/>
  <c r="J112"/>
  <c r="BG112"/>
  <c r="BI106"/>
  <c r="BH106"/>
  <c r="BF106"/>
  <c r="BE106"/>
  <c r="T106"/>
  <c r="R106"/>
  <c r="P106"/>
  <c r="BK106"/>
  <c r="J106"/>
  <c r="BG106"/>
  <c r="BI99"/>
  <c r="BH99"/>
  <c r="BF99"/>
  <c r="BE99"/>
  <c r="T99"/>
  <c r="R99"/>
  <c r="P99"/>
  <c r="BK99"/>
  <c r="J99"/>
  <c r="BG99"/>
  <c r="BI95"/>
  <c r="F37"/>
  <c i="1" r="BD58"/>
  <c i="5" r="BH95"/>
  <c r="F36"/>
  <c i="1" r="BC58"/>
  <c i="5" r="BF95"/>
  <c r="J34"/>
  <c i="1" r="AW58"/>
  <c i="5" r="F34"/>
  <c i="1" r="BA58"/>
  <c i="5" r="BE95"/>
  <c r="J33"/>
  <c i="1" r="AV58"/>
  <c i="5" r="F33"/>
  <c i="1" r="AZ58"/>
  <c i="5" r="T95"/>
  <c r="T94"/>
  <c r="T93"/>
  <c r="T92"/>
  <c r="R95"/>
  <c r="R94"/>
  <c r="R93"/>
  <c r="R92"/>
  <c r="P95"/>
  <c r="P94"/>
  <c r="P93"/>
  <c r="P92"/>
  <c i="1" r="AU58"/>
  <c i="5" r="BK95"/>
  <c r="BK94"/>
  <c r="J94"/>
  <c r="BK93"/>
  <c r="J93"/>
  <c r="BK92"/>
  <c r="J92"/>
  <c r="J59"/>
  <c r="J30"/>
  <c i="1" r="AG58"/>
  <c i="5" r="J95"/>
  <c r="BG95"/>
  <c r="F35"/>
  <c i="1" r="BB58"/>
  <c i="5" r="J61"/>
  <c r="J60"/>
  <c r="J89"/>
  <c r="F89"/>
  <c r="J88"/>
  <c r="F88"/>
  <c r="F86"/>
  <c r="E84"/>
  <c r="J55"/>
  <c r="F55"/>
  <c r="J54"/>
  <c r="F54"/>
  <c r="F52"/>
  <c r="E50"/>
  <c r="J39"/>
  <c r="J12"/>
  <c r="J86"/>
  <c r="J52"/>
  <c r="E7"/>
  <c r="E82"/>
  <c r="E48"/>
  <c i="4" r="J37"/>
  <c r="J36"/>
  <c i="1" r="AY57"/>
  <c i="4" r="J35"/>
  <c i="1" r="AX57"/>
  <c i="4" r="BI274"/>
  <c r="BH274"/>
  <c r="BF274"/>
  <c r="BE274"/>
  <c r="T274"/>
  <c r="T273"/>
  <c r="R274"/>
  <c r="R273"/>
  <c r="P274"/>
  <c r="P273"/>
  <c r="BK274"/>
  <c r="BK273"/>
  <c r="J273"/>
  <c r="J274"/>
  <c r="BG274"/>
  <c r="J66"/>
  <c r="BI269"/>
  <c r="BH269"/>
  <c r="BF269"/>
  <c r="BE269"/>
  <c r="T269"/>
  <c r="R269"/>
  <c r="P269"/>
  <c r="BK269"/>
  <c r="J269"/>
  <c r="BG269"/>
  <c r="BI267"/>
  <c r="BH267"/>
  <c r="BF267"/>
  <c r="BE267"/>
  <c r="T267"/>
  <c r="R267"/>
  <c r="P267"/>
  <c r="BK267"/>
  <c r="J267"/>
  <c r="BG267"/>
  <c r="BI263"/>
  <c r="BH263"/>
  <c r="BF263"/>
  <c r="BE263"/>
  <c r="T263"/>
  <c r="T262"/>
  <c r="R263"/>
  <c r="R262"/>
  <c r="P263"/>
  <c r="P262"/>
  <c r="BK263"/>
  <c r="BK262"/>
  <c r="J262"/>
  <c r="J263"/>
  <c r="BG263"/>
  <c r="J65"/>
  <c r="BI258"/>
  <c r="BH258"/>
  <c r="BF258"/>
  <c r="BE258"/>
  <c r="T258"/>
  <c r="R258"/>
  <c r="P258"/>
  <c r="BK258"/>
  <c r="J258"/>
  <c r="BG258"/>
  <c r="BI254"/>
  <c r="BH254"/>
  <c r="BF254"/>
  <c r="BE254"/>
  <c r="T254"/>
  <c r="R254"/>
  <c r="P254"/>
  <c r="BK254"/>
  <c r="J254"/>
  <c r="BG254"/>
  <c r="BI250"/>
  <c r="BH250"/>
  <c r="BF250"/>
  <c r="BE250"/>
  <c r="T250"/>
  <c r="R250"/>
  <c r="P250"/>
  <c r="BK250"/>
  <c r="J250"/>
  <c r="BG250"/>
  <c r="BI246"/>
  <c r="BH246"/>
  <c r="BF246"/>
  <c r="BE246"/>
  <c r="T246"/>
  <c r="R246"/>
  <c r="P246"/>
  <c r="BK246"/>
  <c r="J246"/>
  <c r="BG246"/>
  <c r="BI242"/>
  <c r="BH242"/>
  <c r="BF242"/>
  <c r="BE242"/>
  <c r="T242"/>
  <c r="R242"/>
  <c r="P242"/>
  <c r="BK242"/>
  <c r="J242"/>
  <c r="BG242"/>
  <c r="BI237"/>
  <c r="BH237"/>
  <c r="BF237"/>
  <c r="BE237"/>
  <c r="T237"/>
  <c r="R237"/>
  <c r="P237"/>
  <c r="BK237"/>
  <c r="J237"/>
  <c r="BG237"/>
  <c r="BI232"/>
  <c r="BH232"/>
  <c r="BF232"/>
  <c r="BE232"/>
  <c r="T232"/>
  <c r="R232"/>
  <c r="P232"/>
  <c r="BK232"/>
  <c r="J232"/>
  <c r="BG232"/>
  <c r="BI229"/>
  <c r="BH229"/>
  <c r="BF229"/>
  <c r="BE229"/>
  <c r="T229"/>
  <c r="R229"/>
  <c r="P229"/>
  <c r="BK229"/>
  <c r="J229"/>
  <c r="BG229"/>
  <c r="BI228"/>
  <c r="BH228"/>
  <c r="BF228"/>
  <c r="BE228"/>
  <c r="T228"/>
  <c r="R228"/>
  <c r="P228"/>
  <c r="BK228"/>
  <c r="J228"/>
  <c r="BG228"/>
  <c r="BI225"/>
  <c r="BH225"/>
  <c r="BF225"/>
  <c r="BE225"/>
  <c r="T225"/>
  <c r="T224"/>
  <c r="R225"/>
  <c r="R224"/>
  <c r="P225"/>
  <c r="P224"/>
  <c r="BK225"/>
  <c r="BK224"/>
  <c r="J224"/>
  <c r="J225"/>
  <c r="BG225"/>
  <c r="J64"/>
  <c r="BI223"/>
  <c r="BH223"/>
  <c r="BF223"/>
  <c r="BE223"/>
  <c r="T223"/>
  <c r="R223"/>
  <c r="P223"/>
  <c r="BK223"/>
  <c r="J223"/>
  <c r="BG223"/>
  <c r="BI218"/>
  <c r="BH218"/>
  <c r="BF218"/>
  <c r="BE218"/>
  <c r="T218"/>
  <c r="R218"/>
  <c r="P218"/>
  <c r="BK218"/>
  <c r="J218"/>
  <c r="BG218"/>
  <c r="BI214"/>
  <c r="BH214"/>
  <c r="BF214"/>
  <c r="BE214"/>
  <c r="T214"/>
  <c r="R214"/>
  <c r="P214"/>
  <c r="BK214"/>
  <c r="J214"/>
  <c r="BG214"/>
  <c r="BI210"/>
  <c r="BH210"/>
  <c r="BF210"/>
  <c r="BE210"/>
  <c r="T210"/>
  <c r="R210"/>
  <c r="P210"/>
  <c r="BK210"/>
  <c r="J210"/>
  <c r="BG210"/>
  <c r="BI209"/>
  <c r="BH209"/>
  <c r="BF209"/>
  <c r="BE209"/>
  <c r="T209"/>
  <c r="R209"/>
  <c r="P209"/>
  <c r="BK209"/>
  <c r="J209"/>
  <c r="BG209"/>
  <c r="BI208"/>
  <c r="BH208"/>
  <c r="BF208"/>
  <c r="BE208"/>
  <c r="T208"/>
  <c r="R208"/>
  <c r="P208"/>
  <c r="BK208"/>
  <c r="J208"/>
  <c r="BG208"/>
  <c r="BI207"/>
  <c r="BH207"/>
  <c r="BF207"/>
  <c r="BE207"/>
  <c r="T207"/>
  <c r="R207"/>
  <c r="P207"/>
  <c r="BK207"/>
  <c r="J207"/>
  <c r="BG207"/>
  <c r="BI205"/>
  <c r="BH205"/>
  <c r="BF205"/>
  <c r="BE205"/>
  <c r="T205"/>
  <c r="R205"/>
  <c r="P205"/>
  <c r="BK205"/>
  <c r="J205"/>
  <c r="BG205"/>
  <c r="BI203"/>
  <c r="BH203"/>
  <c r="BF203"/>
  <c r="BE203"/>
  <c r="T203"/>
  <c r="R203"/>
  <c r="P203"/>
  <c r="BK203"/>
  <c r="J203"/>
  <c r="BG203"/>
  <c r="BI200"/>
  <c r="BH200"/>
  <c r="BF200"/>
  <c r="BE200"/>
  <c r="T200"/>
  <c r="R200"/>
  <c r="P200"/>
  <c r="BK200"/>
  <c r="J200"/>
  <c r="BG200"/>
  <c r="BI199"/>
  <c r="BH199"/>
  <c r="BF199"/>
  <c r="BE199"/>
  <c r="T199"/>
  <c r="R199"/>
  <c r="P199"/>
  <c r="BK199"/>
  <c r="J199"/>
  <c r="BG199"/>
  <c r="BI198"/>
  <c r="BH198"/>
  <c r="BF198"/>
  <c r="BE198"/>
  <c r="T198"/>
  <c r="R198"/>
  <c r="P198"/>
  <c r="BK198"/>
  <c r="J198"/>
  <c r="BG198"/>
  <c r="BI194"/>
  <c r="BH194"/>
  <c r="BF194"/>
  <c r="BE194"/>
  <c r="T194"/>
  <c r="R194"/>
  <c r="P194"/>
  <c r="BK194"/>
  <c r="J194"/>
  <c r="BG194"/>
  <c r="BI191"/>
  <c r="BH191"/>
  <c r="BF191"/>
  <c r="BE191"/>
  <c r="T191"/>
  <c r="R191"/>
  <c r="P191"/>
  <c r="BK191"/>
  <c r="J191"/>
  <c r="BG191"/>
  <c r="BI185"/>
  <c r="BH185"/>
  <c r="BF185"/>
  <c r="BE185"/>
  <c r="T185"/>
  <c r="R185"/>
  <c r="P185"/>
  <c r="BK185"/>
  <c r="J185"/>
  <c r="BG185"/>
  <c r="BI184"/>
  <c r="BH184"/>
  <c r="BF184"/>
  <c r="BE184"/>
  <c r="T184"/>
  <c r="R184"/>
  <c r="P184"/>
  <c r="BK184"/>
  <c r="J184"/>
  <c r="BG184"/>
  <c r="BI182"/>
  <c r="BH182"/>
  <c r="BF182"/>
  <c r="BE182"/>
  <c r="T182"/>
  <c r="R182"/>
  <c r="P182"/>
  <c r="BK182"/>
  <c r="J182"/>
  <c r="BG182"/>
  <c r="BI181"/>
  <c r="BH181"/>
  <c r="BF181"/>
  <c r="BE181"/>
  <c r="T181"/>
  <c r="R181"/>
  <c r="P181"/>
  <c r="BK181"/>
  <c r="J181"/>
  <c r="BG181"/>
  <c r="BI180"/>
  <c r="BH180"/>
  <c r="BF180"/>
  <c r="BE180"/>
  <c r="T180"/>
  <c r="R180"/>
  <c r="P180"/>
  <c r="BK180"/>
  <c r="J180"/>
  <c r="BG180"/>
  <c r="BI178"/>
  <c r="BH178"/>
  <c r="BF178"/>
  <c r="BE178"/>
  <c r="T178"/>
  <c r="R178"/>
  <c r="P178"/>
  <c r="BK178"/>
  <c r="J178"/>
  <c r="BG178"/>
  <c r="BI175"/>
  <c r="BH175"/>
  <c r="BF175"/>
  <c r="BE175"/>
  <c r="T175"/>
  <c r="R175"/>
  <c r="P175"/>
  <c r="BK175"/>
  <c r="J175"/>
  <c r="BG175"/>
  <c r="BI172"/>
  <c r="BH172"/>
  <c r="BF172"/>
  <c r="BE172"/>
  <c r="T172"/>
  <c r="R172"/>
  <c r="P172"/>
  <c r="BK172"/>
  <c r="J172"/>
  <c r="BG172"/>
  <c r="BI167"/>
  <c r="BH167"/>
  <c r="BF167"/>
  <c r="BE167"/>
  <c r="T167"/>
  <c r="R167"/>
  <c r="P167"/>
  <c r="BK167"/>
  <c r="J167"/>
  <c r="BG167"/>
  <c r="BI164"/>
  <c r="BH164"/>
  <c r="BF164"/>
  <c r="BE164"/>
  <c r="T164"/>
  <c r="R164"/>
  <c r="P164"/>
  <c r="BK164"/>
  <c r="J164"/>
  <c r="BG164"/>
  <c r="BI161"/>
  <c r="BH161"/>
  <c r="BF161"/>
  <c r="BE161"/>
  <c r="T161"/>
  <c r="R161"/>
  <c r="P161"/>
  <c r="BK161"/>
  <c r="J161"/>
  <c r="BG161"/>
  <c r="BI160"/>
  <c r="BH160"/>
  <c r="BF160"/>
  <c r="BE160"/>
  <c r="T160"/>
  <c r="R160"/>
  <c r="P160"/>
  <c r="BK160"/>
  <c r="J160"/>
  <c r="BG160"/>
  <c r="BI156"/>
  <c r="BH156"/>
  <c r="BF156"/>
  <c r="BE156"/>
  <c r="T156"/>
  <c r="R156"/>
  <c r="P156"/>
  <c r="BK156"/>
  <c r="J156"/>
  <c r="BG156"/>
  <c r="BI153"/>
  <c r="BH153"/>
  <c r="BF153"/>
  <c r="BE153"/>
  <c r="T153"/>
  <c r="R153"/>
  <c r="P153"/>
  <c r="BK153"/>
  <c r="J153"/>
  <c r="BG153"/>
  <c r="BI150"/>
  <c r="BH150"/>
  <c r="BF150"/>
  <c r="BE150"/>
  <c r="T150"/>
  <c r="R150"/>
  <c r="P150"/>
  <c r="BK150"/>
  <c r="J150"/>
  <c r="BG150"/>
  <c r="BI146"/>
  <c r="BH146"/>
  <c r="BF146"/>
  <c r="BE146"/>
  <c r="T146"/>
  <c r="T145"/>
  <c r="R146"/>
  <c r="R145"/>
  <c r="P146"/>
  <c r="P145"/>
  <c r="BK146"/>
  <c r="BK145"/>
  <c r="J145"/>
  <c r="J146"/>
  <c r="BG146"/>
  <c r="J63"/>
  <c r="BI142"/>
  <c r="BH142"/>
  <c r="BF142"/>
  <c r="BE142"/>
  <c r="T142"/>
  <c r="R142"/>
  <c r="P142"/>
  <c r="BK142"/>
  <c r="J142"/>
  <c r="BG142"/>
  <c r="BI138"/>
  <c r="BH138"/>
  <c r="BF138"/>
  <c r="BE138"/>
  <c r="T138"/>
  <c r="R138"/>
  <c r="P138"/>
  <c r="BK138"/>
  <c r="J138"/>
  <c r="BG138"/>
  <c r="BI134"/>
  <c r="BH134"/>
  <c r="BF134"/>
  <c r="BE134"/>
  <c r="T134"/>
  <c r="R134"/>
  <c r="P134"/>
  <c r="BK134"/>
  <c r="J134"/>
  <c r="BG134"/>
  <c r="BI132"/>
  <c r="BH132"/>
  <c r="BF132"/>
  <c r="BE132"/>
  <c r="T132"/>
  <c r="R132"/>
  <c r="P132"/>
  <c r="BK132"/>
  <c r="J132"/>
  <c r="BG132"/>
  <c r="BI127"/>
  <c r="BH127"/>
  <c r="BF127"/>
  <c r="BE127"/>
  <c r="T127"/>
  <c r="R127"/>
  <c r="P127"/>
  <c r="BK127"/>
  <c r="J127"/>
  <c r="BG127"/>
  <c r="BI124"/>
  <c r="BH124"/>
  <c r="BF124"/>
  <c r="BE124"/>
  <c r="T124"/>
  <c r="R124"/>
  <c r="P124"/>
  <c r="BK124"/>
  <c r="J124"/>
  <c r="BG124"/>
  <c r="BI120"/>
  <c r="BH120"/>
  <c r="BF120"/>
  <c r="BE120"/>
  <c r="T120"/>
  <c r="T119"/>
  <c r="R120"/>
  <c r="R119"/>
  <c r="P120"/>
  <c r="P119"/>
  <c r="BK120"/>
  <c r="BK119"/>
  <c r="J119"/>
  <c r="J120"/>
  <c r="BG120"/>
  <c r="J62"/>
  <c r="BI115"/>
  <c r="BH115"/>
  <c r="BF115"/>
  <c r="BE115"/>
  <c r="T115"/>
  <c r="R115"/>
  <c r="P115"/>
  <c r="BK115"/>
  <c r="J115"/>
  <c r="BG115"/>
  <c r="BI113"/>
  <c r="BH113"/>
  <c r="BF113"/>
  <c r="BE113"/>
  <c r="T113"/>
  <c r="R113"/>
  <c r="P113"/>
  <c r="BK113"/>
  <c r="J113"/>
  <c r="BG113"/>
  <c r="BI110"/>
  <c r="BH110"/>
  <c r="BF110"/>
  <c r="BE110"/>
  <c r="T110"/>
  <c r="R110"/>
  <c r="P110"/>
  <c r="BK110"/>
  <c r="J110"/>
  <c r="BG110"/>
  <c r="BI107"/>
  <c r="BH107"/>
  <c r="BF107"/>
  <c r="BE107"/>
  <c r="T107"/>
  <c r="R107"/>
  <c r="P107"/>
  <c r="BK107"/>
  <c r="J107"/>
  <c r="BG107"/>
  <c r="BI103"/>
  <c r="BH103"/>
  <c r="BF103"/>
  <c r="BE103"/>
  <c r="T103"/>
  <c r="R103"/>
  <c r="P103"/>
  <c r="BK103"/>
  <c r="J103"/>
  <c r="BG103"/>
  <c r="BI93"/>
  <c r="BH93"/>
  <c r="BF93"/>
  <c r="BE93"/>
  <c r="T93"/>
  <c r="R93"/>
  <c r="P93"/>
  <c r="BK93"/>
  <c r="J93"/>
  <c r="BG93"/>
  <c r="BI89"/>
  <c r="F37"/>
  <c i="1" r="BD57"/>
  <c i="4" r="BH89"/>
  <c r="F36"/>
  <c i="1" r="BC57"/>
  <c i="4" r="BF89"/>
  <c r="J34"/>
  <c i="1" r="AW57"/>
  <c i="4" r="F34"/>
  <c i="1" r="BA57"/>
  <c i="4" r="BE89"/>
  <c r="J33"/>
  <c i="1" r="AV57"/>
  <c i="4" r="F33"/>
  <c i="1" r="AZ57"/>
  <c i="4" r="T89"/>
  <c r="T88"/>
  <c r="T87"/>
  <c r="T86"/>
  <c r="R89"/>
  <c r="R88"/>
  <c r="R87"/>
  <c r="R86"/>
  <c r="P89"/>
  <c r="P88"/>
  <c r="P87"/>
  <c r="P86"/>
  <c i="1" r="AU57"/>
  <c i="4" r="BK89"/>
  <c r="BK88"/>
  <c r="J88"/>
  <c r="BK87"/>
  <c r="J87"/>
  <c r="BK86"/>
  <c r="J86"/>
  <c r="J59"/>
  <c r="J30"/>
  <c i="1" r="AG57"/>
  <c i="4" r="J89"/>
  <c r="BG89"/>
  <c r="F35"/>
  <c i="1" r="BB57"/>
  <c i="4" r="J61"/>
  <c r="J60"/>
  <c r="J83"/>
  <c r="F83"/>
  <c r="J82"/>
  <c r="F82"/>
  <c r="F80"/>
  <c r="E78"/>
  <c r="J55"/>
  <c r="F55"/>
  <c r="J54"/>
  <c r="F54"/>
  <c r="F52"/>
  <c r="E50"/>
  <c r="J39"/>
  <c r="J12"/>
  <c r="J80"/>
  <c r="J52"/>
  <c r="E7"/>
  <c r="E76"/>
  <c r="E48"/>
  <c i="3" r="J37"/>
  <c r="J36"/>
  <c i="1" r="AY56"/>
  <c i="3" r="J35"/>
  <c i="1" r="AX56"/>
  <c i="3" r="BI312"/>
  <c r="BH312"/>
  <c r="BF312"/>
  <c r="BE312"/>
  <c r="T312"/>
  <c r="T311"/>
  <c r="R312"/>
  <c r="R311"/>
  <c r="P312"/>
  <c r="P311"/>
  <c r="BK312"/>
  <c r="BK311"/>
  <c r="J311"/>
  <c r="J312"/>
  <c r="BG312"/>
  <c r="J66"/>
  <c r="BI307"/>
  <c r="BH307"/>
  <c r="BF307"/>
  <c r="BE307"/>
  <c r="T307"/>
  <c r="R307"/>
  <c r="P307"/>
  <c r="BK307"/>
  <c r="J307"/>
  <c r="BG307"/>
  <c r="BI305"/>
  <c r="BH305"/>
  <c r="BF305"/>
  <c r="BE305"/>
  <c r="T305"/>
  <c r="R305"/>
  <c r="P305"/>
  <c r="BK305"/>
  <c r="J305"/>
  <c r="BG305"/>
  <c r="BI301"/>
  <c r="BH301"/>
  <c r="BF301"/>
  <c r="BE301"/>
  <c r="T301"/>
  <c r="T300"/>
  <c r="R301"/>
  <c r="R300"/>
  <c r="P301"/>
  <c r="P300"/>
  <c r="BK301"/>
  <c r="BK300"/>
  <c r="J300"/>
  <c r="J301"/>
  <c r="BG301"/>
  <c r="J65"/>
  <c r="BI297"/>
  <c r="BH297"/>
  <c r="BF297"/>
  <c r="BE297"/>
  <c r="T297"/>
  <c r="R297"/>
  <c r="P297"/>
  <c r="BK297"/>
  <c r="J297"/>
  <c r="BG297"/>
  <c r="BI293"/>
  <c r="BH293"/>
  <c r="BF293"/>
  <c r="BE293"/>
  <c r="T293"/>
  <c r="R293"/>
  <c r="P293"/>
  <c r="BK293"/>
  <c r="J293"/>
  <c r="BG293"/>
  <c r="BI289"/>
  <c r="BH289"/>
  <c r="BF289"/>
  <c r="BE289"/>
  <c r="T289"/>
  <c r="R289"/>
  <c r="P289"/>
  <c r="BK289"/>
  <c r="J289"/>
  <c r="BG289"/>
  <c r="BI285"/>
  <c r="BH285"/>
  <c r="BF285"/>
  <c r="BE285"/>
  <c r="T285"/>
  <c r="R285"/>
  <c r="P285"/>
  <c r="BK285"/>
  <c r="J285"/>
  <c r="BG285"/>
  <c r="BI282"/>
  <c r="BH282"/>
  <c r="BF282"/>
  <c r="BE282"/>
  <c r="T282"/>
  <c r="R282"/>
  <c r="P282"/>
  <c r="BK282"/>
  <c r="J282"/>
  <c r="BG282"/>
  <c r="BI278"/>
  <c r="BH278"/>
  <c r="BF278"/>
  <c r="BE278"/>
  <c r="T278"/>
  <c r="T277"/>
  <c r="T276"/>
  <c r="R278"/>
  <c r="R277"/>
  <c r="R276"/>
  <c r="P278"/>
  <c r="P277"/>
  <c r="P276"/>
  <c r="BK278"/>
  <c r="BK277"/>
  <c r="J277"/>
  <c r="BK276"/>
  <c r="J276"/>
  <c r="J278"/>
  <c r="BG278"/>
  <c r="J64"/>
  <c r="J63"/>
  <c r="BI275"/>
  <c r="BH275"/>
  <c r="BF275"/>
  <c r="BE275"/>
  <c r="T275"/>
  <c r="R275"/>
  <c r="P275"/>
  <c r="BK275"/>
  <c r="J275"/>
  <c r="BG275"/>
  <c r="BI274"/>
  <c r="BH274"/>
  <c r="BF274"/>
  <c r="BE274"/>
  <c r="T274"/>
  <c r="R274"/>
  <c r="P274"/>
  <c r="BK274"/>
  <c r="J274"/>
  <c r="BG274"/>
  <c r="BI273"/>
  <c r="BH273"/>
  <c r="BF273"/>
  <c r="BE273"/>
  <c r="T273"/>
  <c r="R273"/>
  <c r="P273"/>
  <c r="BK273"/>
  <c r="J273"/>
  <c r="BG273"/>
  <c r="BI266"/>
  <c r="BH266"/>
  <c r="BF266"/>
  <c r="BE266"/>
  <c r="T266"/>
  <c r="R266"/>
  <c r="P266"/>
  <c r="BK266"/>
  <c r="J266"/>
  <c r="BG266"/>
  <c r="BI265"/>
  <c r="BH265"/>
  <c r="BF265"/>
  <c r="BE265"/>
  <c r="T265"/>
  <c r="R265"/>
  <c r="P265"/>
  <c r="BK265"/>
  <c r="J265"/>
  <c r="BG265"/>
  <c r="BI261"/>
  <c r="BH261"/>
  <c r="BF261"/>
  <c r="BE261"/>
  <c r="T261"/>
  <c r="R261"/>
  <c r="P261"/>
  <c r="BK261"/>
  <c r="J261"/>
  <c r="BG261"/>
  <c r="BI260"/>
  <c r="BH260"/>
  <c r="BF260"/>
  <c r="BE260"/>
  <c r="T260"/>
  <c r="R260"/>
  <c r="P260"/>
  <c r="BK260"/>
  <c r="J260"/>
  <c r="BG260"/>
  <c r="BI256"/>
  <c r="BH256"/>
  <c r="BF256"/>
  <c r="BE256"/>
  <c r="T256"/>
  <c r="R256"/>
  <c r="P256"/>
  <c r="BK256"/>
  <c r="J256"/>
  <c r="BG256"/>
  <c r="BI255"/>
  <c r="BH255"/>
  <c r="BF255"/>
  <c r="BE255"/>
  <c r="T255"/>
  <c r="R255"/>
  <c r="P255"/>
  <c r="BK255"/>
  <c r="J255"/>
  <c r="BG255"/>
  <c r="BI254"/>
  <c r="BH254"/>
  <c r="BF254"/>
  <c r="BE254"/>
  <c r="T254"/>
  <c r="R254"/>
  <c r="P254"/>
  <c r="BK254"/>
  <c r="J254"/>
  <c r="BG254"/>
  <c r="BI253"/>
  <c r="BH253"/>
  <c r="BF253"/>
  <c r="BE253"/>
  <c r="T253"/>
  <c r="R253"/>
  <c r="P253"/>
  <c r="BK253"/>
  <c r="J253"/>
  <c r="BG253"/>
  <c r="BI252"/>
  <c r="BH252"/>
  <c r="BF252"/>
  <c r="BE252"/>
  <c r="T252"/>
  <c r="R252"/>
  <c r="P252"/>
  <c r="BK252"/>
  <c r="J252"/>
  <c r="BG252"/>
  <c r="BI251"/>
  <c r="BH251"/>
  <c r="BF251"/>
  <c r="BE251"/>
  <c r="T251"/>
  <c r="R251"/>
  <c r="P251"/>
  <c r="BK251"/>
  <c r="J251"/>
  <c r="BG251"/>
  <c r="BI247"/>
  <c r="BH247"/>
  <c r="BF247"/>
  <c r="BE247"/>
  <c r="T247"/>
  <c r="R247"/>
  <c r="P247"/>
  <c r="BK247"/>
  <c r="J247"/>
  <c r="BG247"/>
  <c r="BI244"/>
  <c r="BH244"/>
  <c r="BF244"/>
  <c r="BE244"/>
  <c r="T244"/>
  <c r="R244"/>
  <c r="P244"/>
  <c r="BK244"/>
  <c r="J244"/>
  <c r="BG244"/>
  <c r="BI240"/>
  <c r="BH240"/>
  <c r="BF240"/>
  <c r="BE240"/>
  <c r="T240"/>
  <c r="R240"/>
  <c r="P240"/>
  <c r="BK240"/>
  <c r="J240"/>
  <c r="BG240"/>
  <c r="BI236"/>
  <c r="BH236"/>
  <c r="BF236"/>
  <c r="BE236"/>
  <c r="T236"/>
  <c r="R236"/>
  <c r="P236"/>
  <c r="BK236"/>
  <c r="J236"/>
  <c r="BG236"/>
  <c r="BI232"/>
  <c r="BH232"/>
  <c r="BF232"/>
  <c r="BE232"/>
  <c r="T232"/>
  <c r="R232"/>
  <c r="P232"/>
  <c r="BK232"/>
  <c r="J232"/>
  <c r="BG232"/>
  <c r="BI230"/>
  <c r="BH230"/>
  <c r="BF230"/>
  <c r="BE230"/>
  <c r="T230"/>
  <c r="R230"/>
  <c r="P230"/>
  <c r="BK230"/>
  <c r="J230"/>
  <c r="BG230"/>
  <c r="BI228"/>
  <c r="BH228"/>
  <c r="BF228"/>
  <c r="BE228"/>
  <c r="T228"/>
  <c r="R228"/>
  <c r="P228"/>
  <c r="BK228"/>
  <c r="J228"/>
  <c r="BG228"/>
  <c r="BI226"/>
  <c r="BH226"/>
  <c r="BF226"/>
  <c r="BE226"/>
  <c r="T226"/>
  <c r="R226"/>
  <c r="P226"/>
  <c r="BK226"/>
  <c r="J226"/>
  <c r="BG226"/>
  <c r="BI225"/>
  <c r="BH225"/>
  <c r="BF225"/>
  <c r="BE225"/>
  <c r="T225"/>
  <c r="R225"/>
  <c r="P225"/>
  <c r="BK225"/>
  <c r="J225"/>
  <c r="BG225"/>
  <c r="BI224"/>
  <c r="BH224"/>
  <c r="BF224"/>
  <c r="BE224"/>
  <c r="T224"/>
  <c r="R224"/>
  <c r="P224"/>
  <c r="BK224"/>
  <c r="J224"/>
  <c r="BG224"/>
  <c r="BI220"/>
  <c r="BH220"/>
  <c r="BF220"/>
  <c r="BE220"/>
  <c r="T220"/>
  <c r="R220"/>
  <c r="P220"/>
  <c r="BK220"/>
  <c r="J220"/>
  <c r="BG220"/>
  <c r="BI217"/>
  <c r="BH217"/>
  <c r="BF217"/>
  <c r="BE217"/>
  <c r="T217"/>
  <c r="R217"/>
  <c r="P217"/>
  <c r="BK217"/>
  <c r="J217"/>
  <c r="BG217"/>
  <c r="BI214"/>
  <c r="BH214"/>
  <c r="BF214"/>
  <c r="BE214"/>
  <c r="T214"/>
  <c r="R214"/>
  <c r="P214"/>
  <c r="BK214"/>
  <c r="J214"/>
  <c r="BG214"/>
  <c r="BI210"/>
  <c r="BH210"/>
  <c r="BF210"/>
  <c r="BE210"/>
  <c r="T210"/>
  <c r="R210"/>
  <c r="P210"/>
  <c r="BK210"/>
  <c r="J210"/>
  <c r="BG210"/>
  <c r="BI209"/>
  <c r="BH209"/>
  <c r="BF209"/>
  <c r="BE209"/>
  <c r="T209"/>
  <c r="R209"/>
  <c r="P209"/>
  <c r="BK209"/>
  <c r="J209"/>
  <c r="BG209"/>
  <c r="BI205"/>
  <c r="BH205"/>
  <c r="BF205"/>
  <c r="BE205"/>
  <c r="T205"/>
  <c r="R205"/>
  <c r="P205"/>
  <c r="BK205"/>
  <c r="J205"/>
  <c r="BG205"/>
  <c r="BI204"/>
  <c r="BH204"/>
  <c r="BF204"/>
  <c r="BE204"/>
  <c r="T204"/>
  <c r="R204"/>
  <c r="P204"/>
  <c r="BK204"/>
  <c r="J204"/>
  <c r="BG204"/>
  <c r="BI203"/>
  <c r="BH203"/>
  <c r="BF203"/>
  <c r="BE203"/>
  <c r="T203"/>
  <c r="R203"/>
  <c r="P203"/>
  <c r="BK203"/>
  <c r="J203"/>
  <c r="BG203"/>
  <c r="BI202"/>
  <c r="BH202"/>
  <c r="BF202"/>
  <c r="BE202"/>
  <c r="T202"/>
  <c r="R202"/>
  <c r="P202"/>
  <c r="BK202"/>
  <c r="J202"/>
  <c r="BG202"/>
  <c r="BI197"/>
  <c r="BH197"/>
  <c r="BF197"/>
  <c r="BE197"/>
  <c r="T197"/>
  <c r="R197"/>
  <c r="P197"/>
  <c r="BK197"/>
  <c r="J197"/>
  <c r="BG197"/>
  <c r="BI193"/>
  <c r="BH193"/>
  <c r="BF193"/>
  <c r="BE193"/>
  <c r="T193"/>
  <c r="R193"/>
  <c r="P193"/>
  <c r="BK193"/>
  <c r="J193"/>
  <c r="BG193"/>
  <c r="BI192"/>
  <c r="BH192"/>
  <c r="BF192"/>
  <c r="BE192"/>
  <c r="T192"/>
  <c r="R192"/>
  <c r="P192"/>
  <c r="BK192"/>
  <c r="J192"/>
  <c r="BG192"/>
  <c r="BI191"/>
  <c r="BH191"/>
  <c r="BF191"/>
  <c r="BE191"/>
  <c r="T191"/>
  <c r="R191"/>
  <c r="P191"/>
  <c r="BK191"/>
  <c r="J191"/>
  <c r="BG191"/>
  <c r="BI185"/>
  <c r="BH185"/>
  <c r="BF185"/>
  <c r="BE185"/>
  <c r="T185"/>
  <c r="R185"/>
  <c r="P185"/>
  <c r="BK185"/>
  <c r="J185"/>
  <c r="BG185"/>
  <c r="BI184"/>
  <c r="BH184"/>
  <c r="BF184"/>
  <c r="BE184"/>
  <c r="T184"/>
  <c r="R184"/>
  <c r="P184"/>
  <c r="BK184"/>
  <c r="J184"/>
  <c r="BG184"/>
  <c r="BI183"/>
  <c r="BH183"/>
  <c r="BF183"/>
  <c r="BE183"/>
  <c r="T183"/>
  <c r="R183"/>
  <c r="P183"/>
  <c r="BK183"/>
  <c r="J183"/>
  <c r="BG183"/>
  <c r="BI179"/>
  <c r="BH179"/>
  <c r="BF179"/>
  <c r="BE179"/>
  <c r="T179"/>
  <c r="R179"/>
  <c r="P179"/>
  <c r="BK179"/>
  <c r="J179"/>
  <c r="BG179"/>
  <c r="BI178"/>
  <c r="BH178"/>
  <c r="BF178"/>
  <c r="BE178"/>
  <c r="T178"/>
  <c r="R178"/>
  <c r="P178"/>
  <c r="BK178"/>
  <c r="J178"/>
  <c r="BG178"/>
  <c r="BI174"/>
  <c r="BH174"/>
  <c r="BF174"/>
  <c r="BE174"/>
  <c r="T174"/>
  <c r="R174"/>
  <c r="P174"/>
  <c r="BK174"/>
  <c r="J174"/>
  <c r="BG174"/>
  <c r="BI170"/>
  <c r="BH170"/>
  <c r="BF170"/>
  <c r="BE170"/>
  <c r="T170"/>
  <c r="R170"/>
  <c r="P170"/>
  <c r="BK170"/>
  <c r="J170"/>
  <c r="BG170"/>
  <c r="BI167"/>
  <c r="BH167"/>
  <c r="BF167"/>
  <c r="BE167"/>
  <c r="T167"/>
  <c r="R167"/>
  <c r="P167"/>
  <c r="BK167"/>
  <c r="J167"/>
  <c r="BG167"/>
  <c r="BI164"/>
  <c r="BH164"/>
  <c r="BF164"/>
  <c r="BE164"/>
  <c r="T164"/>
  <c r="R164"/>
  <c r="P164"/>
  <c r="BK164"/>
  <c r="J164"/>
  <c r="BG164"/>
  <c r="BI160"/>
  <c r="BH160"/>
  <c r="BF160"/>
  <c r="BE160"/>
  <c r="T160"/>
  <c r="R160"/>
  <c r="P160"/>
  <c r="BK160"/>
  <c r="J160"/>
  <c r="BG160"/>
  <c r="BI157"/>
  <c r="BH157"/>
  <c r="BF157"/>
  <c r="BE157"/>
  <c r="T157"/>
  <c r="R157"/>
  <c r="P157"/>
  <c r="BK157"/>
  <c r="J157"/>
  <c r="BG157"/>
  <c r="BI154"/>
  <c r="BH154"/>
  <c r="BF154"/>
  <c r="BE154"/>
  <c r="T154"/>
  <c r="R154"/>
  <c r="P154"/>
  <c r="BK154"/>
  <c r="J154"/>
  <c r="BG154"/>
  <c r="BI151"/>
  <c r="BH151"/>
  <c r="BF151"/>
  <c r="BE151"/>
  <c r="T151"/>
  <c r="R151"/>
  <c r="P151"/>
  <c r="BK151"/>
  <c r="J151"/>
  <c r="BG151"/>
  <c r="BI147"/>
  <c r="BH147"/>
  <c r="BF147"/>
  <c r="BE147"/>
  <c r="T147"/>
  <c r="T146"/>
  <c r="R147"/>
  <c r="R146"/>
  <c r="P147"/>
  <c r="P146"/>
  <c r="BK147"/>
  <c r="BK146"/>
  <c r="J146"/>
  <c r="J147"/>
  <c r="BG147"/>
  <c r="J62"/>
  <c r="BI140"/>
  <c r="BH140"/>
  <c r="BF140"/>
  <c r="BE140"/>
  <c r="T140"/>
  <c r="R140"/>
  <c r="P140"/>
  <c r="BK140"/>
  <c r="J140"/>
  <c r="BG140"/>
  <c r="BI137"/>
  <c r="BH137"/>
  <c r="BF137"/>
  <c r="BE137"/>
  <c r="T137"/>
  <c r="R137"/>
  <c r="P137"/>
  <c r="BK137"/>
  <c r="J137"/>
  <c r="BG137"/>
  <c r="BI128"/>
  <c r="BH128"/>
  <c r="BF128"/>
  <c r="BE128"/>
  <c r="T128"/>
  <c r="R128"/>
  <c r="P128"/>
  <c r="BK128"/>
  <c r="J128"/>
  <c r="BG128"/>
  <c r="BI124"/>
  <c r="BH124"/>
  <c r="BF124"/>
  <c r="BE124"/>
  <c r="T124"/>
  <c r="R124"/>
  <c r="P124"/>
  <c r="BK124"/>
  <c r="J124"/>
  <c r="BG124"/>
  <c r="BI117"/>
  <c r="BH117"/>
  <c r="BF117"/>
  <c r="BE117"/>
  <c r="T117"/>
  <c r="R117"/>
  <c r="P117"/>
  <c r="BK117"/>
  <c r="J117"/>
  <c r="BG117"/>
  <c r="BI114"/>
  <c r="BH114"/>
  <c r="BF114"/>
  <c r="BE114"/>
  <c r="T114"/>
  <c r="R114"/>
  <c r="P114"/>
  <c r="BK114"/>
  <c r="J114"/>
  <c r="BG114"/>
  <c r="BI112"/>
  <c r="BH112"/>
  <c r="BF112"/>
  <c r="BE112"/>
  <c r="T112"/>
  <c r="R112"/>
  <c r="P112"/>
  <c r="BK112"/>
  <c r="J112"/>
  <c r="BG112"/>
  <c r="BI109"/>
  <c r="BH109"/>
  <c r="BF109"/>
  <c r="BE109"/>
  <c r="T109"/>
  <c r="R109"/>
  <c r="P109"/>
  <c r="BK109"/>
  <c r="J109"/>
  <c r="BG109"/>
  <c r="BI106"/>
  <c r="BH106"/>
  <c r="BF106"/>
  <c r="BE106"/>
  <c r="T106"/>
  <c r="R106"/>
  <c r="P106"/>
  <c r="BK106"/>
  <c r="J106"/>
  <c r="BG106"/>
  <c r="BI105"/>
  <c r="BH105"/>
  <c r="BF105"/>
  <c r="BE105"/>
  <c r="T105"/>
  <c r="R105"/>
  <c r="P105"/>
  <c r="BK105"/>
  <c r="J105"/>
  <c r="BG105"/>
  <c r="BI101"/>
  <c r="BH101"/>
  <c r="BF101"/>
  <c r="BE101"/>
  <c r="T101"/>
  <c r="R101"/>
  <c r="P101"/>
  <c r="BK101"/>
  <c r="J101"/>
  <c r="BG101"/>
  <c r="BI96"/>
  <c r="BH96"/>
  <c r="BF96"/>
  <c r="BE96"/>
  <c r="T96"/>
  <c r="R96"/>
  <c r="P96"/>
  <c r="BK96"/>
  <c r="J96"/>
  <c r="BG96"/>
  <c r="BI89"/>
  <c r="F37"/>
  <c i="1" r="BD56"/>
  <c i="3" r="BH89"/>
  <c r="F36"/>
  <c i="1" r="BC56"/>
  <c i="3" r="BF89"/>
  <c r="J34"/>
  <c i="1" r="AW56"/>
  <c i="3" r="F34"/>
  <c i="1" r="BA56"/>
  <c i="3" r="BE89"/>
  <c r="J33"/>
  <c i="1" r="AV56"/>
  <c i="3" r="F33"/>
  <c i="1" r="AZ56"/>
  <c i="3" r="T89"/>
  <c r="T88"/>
  <c r="T87"/>
  <c r="T86"/>
  <c r="R89"/>
  <c r="R88"/>
  <c r="R87"/>
  <c r="R86"/>
  <c r="P89"/>
  <c r="P88"/>
  <c r="P87"/>
  <c r="P86"/>
  <c i="1" r="AU56"/>
  <c i="3" r="BK89"/>
  <c r="BK88"/>
  <c r="J88"/>
  <c r="BK87"/>
  <c r="J87"/>
  <c r="BK86"/>
  <c r="J86"/>
  <c r="J59"/>
  <c r="J30"/>
  <c i="1" r="AG56"/>
  <c i="3" r="J89"/>
  <c r="BG89"/>
  <c r="F35"/>
  <c i="1" r="BB56"/>
  <c i="3" r="J61"/>
  <c r="J60"/>
  <c r="J83"/>
  <c r="F83"/>
  <c r="J82"/>
  <c r="F82"/>
  <c r="F80"/>
  <c r="E78"/>
  <c r="J55"/>
  <c r="F55"/>
  <c r="J54"/>
  <c r="F54"/>
  <c r="F52"/>
  <c r="E50"/>
  <c r="J39"/>
  <c r="J12"/>
  <c r="J80"/>
  <c r="J52"/>
  <c r="E7"/>
  <c r="E76"/>
  <c r="E48"/>
  <c i="2" r="J37"/>
  <c r="J36"/>
  <c i="1" r="AY55"/>
  <c i="2" r="J35"/>
  <c i="1" r="AX55"/>
  <c i="2" r="BI160"/>
  <c r="BH160"/>
  <c r="BF160"/>
  <c r="BE160"/>
  <c r="T160"/>
  <c r="T159"/>
  <c r="R160"/>
  <c r="R159"/>
  <c r="P160"/>
  <c r="P159"/>
  <c r="BK160"/>
  <c r="BK159"/>
  <c r="J159"/>
  <c r="J160"/>
  <c r="BG160"/>
  <c r="J66"/>
  <c r="BI156"/>
  <c r="BH156"/>
  <c r="BF156"/>
  <c r="BE156"/>
  <c r="T156"/>
  <c r="T155"/>
  <c r="R156"/>
  <c r="R155"/>
  <c r="P156"/>
  <c r="P155"/>
  <c r="BK156"/>
  <c r="BK155"/>
  <c r="J155"/>
  <c r="J156"/>
  <c r="BG156"/>
  <c r="J65"/>
  <c r="BI154"/>
  <c r="BH154"/>
  <c r="BF154"/>
  <c r="BE154"/>
  <c r="T154"/>
  <c r="R154"/>
  <c r="P154"/>
  <c r="BK154"/>
  <c r="J154"/>
  <c r="BG154"/>
  <c r="BI153"/>
  <c r="BH153"/>
  <c r="BF153"/>
  <c r="BE153"/>
  <c r="T153"/>
  <c r="R153"/>
  <c r="P153"/>
  <c r="BK153"/>
  <c r="J153"/>
  <c r="BG153"/>
  <c r="BI152"/>
  <c r="BH152"/>
  <c r="BF152"/>
  <c r="BE152"/>
  <c r="T152"/>
  <c r="R152"/>
  <c r="P152"/>
  <c r="BK152"/>
  <c r="J152"/>
  <c r="BG152"/>
  <c r="BI151"/>
  <c r="BH151"/>
  <c r="BF151"/>
  <c r="BE151"/>
  <c r="T151"/>
  <c r="R151"/>
  <c r="P151"/>
  <c r="BK151"/>
  <c r="J151"/>
  <c r="BG151"/>
  <c r="BI150"/>
  <c r="BH150"/>
  <c r="BF150"/>
  <c r="BE150"/>
  <c r="T150"/>
  <c r="R150"/>
  <c r="P150"/>
  <c r="BK150"/>
  <c r="J150"/>
  <c r="BG150"/>
  <c r="BI149"/>
  <c r="BH149"/>
  <c r="BF149"/>
  <c r="BE149"/>
  <c r="T149"/>
  <c r="R149"/>
  <c r="P149"/>
  <c r="BK149"/>
  <c r="J149"/>
  <c r="BG149"/>
  <c r="BI148"/>
  <c r="BH148"/>
  <c r="BF148"/>
  <c r="BE148"/>
  <c r="T148"/>
  <c r="R148"/>
  <c r="P148"/>
  <c r="BK148"/>
  <c r="J148"/>
  <c r="BG148"/>
  <c r="BI147"/>
  <c r="BH147"/>
  <c r="BF147"/>
  <c r="BE147"/>
  <c r="T147"/>
  <c r="T146"/>
  <c r="R147"/>
  <c r="R146"/>
  <c r="P147"/>
  <c r="P146"/>
  <c r="BK147"/>
  <c r="BK146"/>
  <c r="J146"/>
  <c r="J147"/>
  <c r="BG147"/>
  <c r="J64"/>
  <c r="BI143"/>
  <c r="BH143"/>
  <c r="BF143"/>
  <c r="BE143"/>
  <c r="T143"/>
  <c r="R143"/>
  <c r="P143"/>
  <c r="BK143"/>
  <c r="J143"/>
  <c r="BG143"/>
  <c r="BI140"/>
  <c r="BH140"/>
  <c r="BF140"/>
  <c r="BE140"/>
  <c r="T140"/>
  <c r="R140"/>
  <c r="P140"/>
  <c r="BK140"/>
  <c r="J140"/>
  <c r="BG140"/>
  <c r="BI137"/>
  <c r="BH137"/>
  <c r="BF137"/>
  <c r="BE137"/>
  <c r="T137"/>
  <c r="R137"/>
  <c r="P137"/>
  <c r="BK137"/>
  <c r="J137"/>
  <c r="BG137"/>
  <c r="BI134"/>
  <c r="BH134"/>
  <c r="BF134"/>
  <c r="BE134"/>
  <c r="T134"/>
  <c r="R134"/>
  <c r="P134"/>
  <c r="BK134"/>
  <c r="J134"/>
  <c r="BG134"/>
  <c r="BI131"/>
  <c r="BH131"/>
  <c r="BF131"/>
  <c r="BE131"/>
  <c r="T131"/>
  <c r="R131"/>
  <c r="P131"/>
  <c r="BK131"/>
  <c r="J131"/>
  <c r="BG131"/>
  <c r="BI128"/>
  <c r="BH128"/>
  <c r="BF128"/>
  <c r="BE128"/>
  <c r="T128"/>
  <c r="R128"/>
  <c r="P128"/>
  <c r="BK128"/>
  <c r="J128"/>
  <c r="BG128"/>
  <c r="BI124"/>
  <c r="BH124"/>
  <c r="BF124"/>
  <c r="BE124"/>
  <c r="T124"/>
  <c r="R124"/>
  <c r="P124"/>
  <c r="BK124"/>
  <c r="J124"/>
  <c r="BG124"/>
  <c r="BI121"/>
  <c r="BH121"/>
  <c r="BF121"/>
  <c r="BE121"/>
  <c r="T121"/>
  <c r="R121"/>
  <c r="P121"/>
  <c r="BK121"/>
  <c r="J121"/>
  <c r="BG121"/>
  <c r="BI120"/>
  <c r="BH120"/>
  <c r="BF120"/>
  <c r="BE120"/>
  <c r="T120"/>
  <c r="R120"/>
  <c r="P120"/>
  <c r="BK120"/>
  <c r="J120"/>
  <c r="BG120"/>
  <c r="BI117"/>
  <c r="BH117"/>
  <c r="BF117"/>
  <c r="BE117"/>
  <c r="T117"/>
  <c r="R117"/>
  <c r="P117"/>
  <c r="BK117"/>
  <c r="J117"/>
  <c r="BG117"/>
  <c r="BI116"/>
  <c r="BH116"/>
  <c r="BF116"/>
  <c r="BE116"/>
  <c r="T116"/>
  <c r="R116"/>
  <c r="P116"/>
  <c r="BK116"/>
  <c r="J116"/>
  <c r="BG116"/>
  <c r="BI113"/>
  <c r="BH113"/>
  <c r="BF113"/>
  <c r="BE113"/>
  <c r="T113"/>
  <c r="T112"/>
  <c r="R113"/>
  <c r="R112"/>
  <c r="P113"/>
  <c r="P112"/>
  <c r="BK113"/>
  <c r="BK112"/>
  <c r="J112"/>
  <c r="J113"/>
  <c r="BG113"/>
  <c r="J63"/>
  <c r="BI109"/>
  <c r="BH109"/>
  <c r="BF109"/>
  <c r="BE109"/>
  <c r="T109"/>
  <c r="R109"/>
  <c r="P109"/>
  <c r="BK109"/>
  <c r="J109"/>
  <c r="BG109"/>
  <c r="BI108"/>
  <c r="BH108"/>
  <c r="BF108"/>
  <c r="BE108"/>
  <c r="T108"/>
  <c r="T107"/>
  <c r="R108"/>
  <c r="R107"/>
  <c r="P108"/>
  <c r="P107"/>
  <c r="BK108"/>
  <c r="BK107"/>
  <c r="J107"/>
  <c r="J108"/>
  <c r="BG108"/>
  <c r="J62"/>
  <c r="BI104"/>
  <c r="BH104"/>
  <c r="BF104"/>
  <c r="BE104"/>
  <c r="T104"/>
  <c r="R104"/>
  <c r="P104"/>
  <c r="BK104"/>
  <c r="J104"/>
  <c r="BG104"/>
  <c r="BI99"/>
  <c r="BH99"/>
  <c r="BF99"/>
  <c r="BE99"/>
  <c r="T99"/>
  <c r="R99"/>
  <c r="P99"/>
  <c r="BK99"/>
  <c r="J99"/>
  <c r="BG99"/>
  <c r="BI96"/>
  <c r="BH96"/>
  <c r="BF96"/>
  <c r="BE96"/>
  <c r="T96"/>
  <c r="R96"/>
  <c r="P96"/>
  <c r="BK96"/>
  <c r="J96"/>
  <c r="BG96"/>
  <c r="BI93"/>
  <c r="BH93"/>
  <c r="BF93"/>
  <c r="BE93"/>
  <c r="T93"/>
  <c r="R93"/>
  <c r="P93"/>
  <c r="BK93"/>
  <c r="J93"/>
  <c r="BG93"/>
  <c r="BI90"/>
  <c r="BH90"/>
  <c r="BF90"/>
  <c r="BE90"/>
  <c r="T90"/>
  <c r="R90"/>
  <c r="P90"/>
  <c r="BK90"/>
  <c r="J90"/>
  <c r="BG90"/>
  <c r="BI89"/>
  <c r="F37"/>
  <c i="1" r="BD55"/>
  <c i="2" r="BH89"/>
  <c r="F36"/>
  <c i="1" r="BC55"/>
  <c i="2" r="BF89"/>
  <c r="J34"/>
  <c i="1" r="AW55"/>
  <c i="2" r="F34"/>
  <c i="1" r="BA55"/>
  <c i="2" r="BE89"/>
  <c r="J33"/>
  <c i="1" r="AV55"/>
  <c i="2" r="F33"/>
  <c i="1" r="AZ55"/>
  <c i="2" r="T89"/>
  <c r="T88"/>
  <c r="T87"/>
  <c r="T86"/>
  <c r="R89"/>
  <c r="R88"/>
  <c r="R87"/>
  <c r="R86"/>
  <c r="P89"/>
  <c r="P88"/>
  <c r="P87"/>
  <c r="P86"/>
  <c i="1" r="AU55"/>
  <c i="2" r="BK89"/>
  <c r="BK88"/>
  <c r="J88"/>
  <c r="BK87"/>
  <c r="J87"/>
  <c r="BK86"/>
  <c r="J86"/>
  <c r="J59"/>
  <c r="J30"/>
  <c i="1" r="AG55"/>
  <c i="2" r="J89"/>
  <c r="BG89"/>
  <c r="F35"/>
  <c i="1" r="BB55"/>
  <c i="2" r="J61"/>
  <c r="J60"/>
  <c r="J83"/>
  <c r="F83"/>
  <c r="J82"/>
  <c r="F82"/>
  <c r="F80"/>
  <c r="E78"/>
  <c r="J55"/>
  <c r="F55"/>
  <c r="J54"/>
  <c r="F54"/>
  <c r="F52"/>
  <c r="E50"/>
  <c r="J39"/>
  <c r="J12"/>
  <c r="J80"/>
  <c r="J52"/>
  <c r="E7"/>
  <c r="E76"/>
  <c r="E48"/>
  <c i="1" r="BD54"/>
  <c r="W33"/>
  <c r="BC54"/>
  <c r="W32"/>
  <c r="BB54"/>
  <c r="W31"/>
  <c r="BA54"/>
  <c r="W30"/>
  <c r="AZ54"/>
  <c r="W29"/>
  <c r="AY54"/>
  <c r="AX54"/>
  <c r="AW54"/>
  <c r="AK30"/>
  <c r="AV54"/>
  <c r="AK29"/>
  <c r="AU54"/>
  <c r="AT54"/>
  <c r="AS54"/>
  <c r="AG54"/>
  <c r="AK26"/>
  <c r="AT61"/>
  <c r="AN61"/>
  <c r="AT60"/>
  <c r="AN60"/>
  <c r="AT59"/>
  <c r="AN59"/>
  <c r="AT58"/>
  <c r="AN58"/>
  <c r="AT57"/>
  <c r="AN57"/>
  <c r="AT56"/>
  <c r="AN56"/>
  <c r="AT55"/>
  <c r="AN55"/>
  <c r="AN54"/>
  <c r="L50"/>
  <c r="AM50"/>
  <c r="AM49"/>
  <c r="L49"/>
  <c r="AM47"/>
  <c r="L47"/>
  <c r="L45"/>
  <c r="L44"/>
  <c r="AK35"/>
</calcChain>
</file>

<file path=xl/sharedStrings.xml><?xml version="1.0" encoding="utf-8"?>
<sst xmlns="http://schemas.openxmlformats.org/spreadsheetml/2006/main">
  <si>
    <t>Export Komplet</t>
  </si>
  <si>
    <t>VZ</t>
  </si>
  <si>
    <t>2.0</t>
  </si>
  <si>
    <t/>
  </si>
  <si>
    <t>False</t>
  </si>
  <si>
    <t>{a7fdfcc3-4374-4a35-b13c-4a34c465ef80}</t>
  </si>
  <si>
    <t xml:space="preserve">&gt;&gt;  skryté sloupce  &lt;&lt;</t>
  </si>
  <si>
    <t>0,01</t>
  </si>
  <si>
    <t>21</t>
  </si>
  <si>
    <t>15</t>
  </si>
  <si>
    <t>REKAPITULACE STAVBY</t>
  </si>
  <si>
    <t xml:space="preserve">v ---  níže se nacházejí doplnkové a pomocné údaje k sestavám  --- v</t>
  </si>
  <si>
    <t>0,001</t>
  </si>
  <si>
    <t>Kód:</t>
  </si>
  <si>
    <t>19-22</t>
  </si>
  <si>
    <t>Stavba:</t>
  </si>
  <si>
    <t>REKONSTRUKCE BUDOVY OŘ PLZEŇ, TRÄGEROVA ULICE, ČESKÉ BUDĚJOVICE</t>
  </si>
  <si>
    <t>KSO:</t>
  </si>
  <si>
    <t>822 29 75</t>
  </si>
  <si>
    <t>CC-CZ:</t>
  </si>
  <si>
    <t>21122</t>
  </si>
  <si>
    <t>Místo:</t>
  </si>
  <si>
    <t>České Budějovice</t>
  </si>
  <si>
    <t>Datum:</t>
  </si>
  <si>
    <t>25. 7. 2019</t>
  </si>
  <si>
    <t>CZ-CPV:</t>
  </si>
  <si>
    <t>45233100-0</t>
  </si>
  <si>
    <t>CZ-CPA:</t>
  </si>
  <si>
    <t>42.11.10</t>
  </si>
  <si>
    <t>Zadavatel:</t>
  </si>
  <si>
    <t>IČ:</t>
  </si>
  <si>
    <t>70994234</t>
  </si>
  <si>
    <t>Správa železniční dopravní cesty, státní o.</t>
  </si>
  <si>
    <t>DIČ:</t>
  </si>
  <si>
    <t>CZ70994234</t>
  </si>
  <si>
    <t>Zhotovitel:</t>
  </si>
  <si>
    <t xml:space="preserve"> </t>
  </si>
  <si>
    <t>Projektant:</t>
  </si>
  <si>
    <t>28144864</t>
  </si>
  <si>
    <t>ATELIÉR DoPI, s.r.o.</t>
  </si>
  <si>
    <t>CZ28144864</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</si>
  <si>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</si>
  <si>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</si>
  <si>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</si>
  <si>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</si>
  <si>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</si>
  <si>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</si>
  <si>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</si>
  <si>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</si>
  <si>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</si>
  <si>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</si>
  <si>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</si>
  <si>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</si>
  <si>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</si>
  <si>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</si>
  <si>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</si>
  <si>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</si>
  <si>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</si>
  <si>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</si>
  <si>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</si>
  <si>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</si>
  <si>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</si>
  <si>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</si>
  <si>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</si>
  <si>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</si>
  <si>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</si>
  <si>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</si>
  <si>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</si>
  <si>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</si>
  <si>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</si>
  <si>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</si>
  <si>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</si>
  <si>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</si>
  <si>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</si>
  <si>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</si>
  <si>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</si>
  <si>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</si>
  <si>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</si>
  <si>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</si>
  <si>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</si>
  <si>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</si>
  <si>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</si>
  <si>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</si>
  <si>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</si>
  <si>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001</t>
  </si>
  <si>
    <t>Vedlejší a ostatní náklady - Trägerova</t>
  </si>
  <si>
    <t>STA</t>
  </si>
  <si>
    <t>1</t>
  </si>
  <si>
    <t>{c002dcce-c5f2-4404-a940-746ed24a41ab}</t>
  </si>
  <si>
    <t>2</t>
  </si>
  <si>
    <t>SO 01</t>
  </si>
  <si>
    <t>Dešťová kanalizace</t>
  </si>
  <si>
    <t>{aed00c42-9a99-4fbe-b3a5-9faf958dd16a}</t>
  </si>
  <si>
    <t>827 29 12</t>
  </si>
  <si>
    <t>SO 02-1</t>
  </si>
  <si>
    <t>Oplocení</t>
  </si>
  <si>
    <t>{7afe5b71-3be5-414e-b244-244fa67db268}</t>
  </si>
  <si>
    <t>828 75 12</t>
  </si>
  <si>
    <t>SO 02-2</t>
  </si>
  <si>
    <t>Zpevněné plochy</t>
  </si>
  <si>
    <t>{ed8bd04b-76fb-450a-82a4-38a2bac34332}</t>
  </si>
  <si>
    <t>SO 02-3</t>
  </si>
  <si>
    <t>Úprava soklu budovy</t>
  </si>
  <si>
    <t>{4e4a4fb0-3469-4634-92c2-657d489827c7}</t>
  </si>
  <si>
    <t>812 69 19</t>
  </si>
  <si>
    <t>SO 02-4</t>
  </si>
  <si>
    <t>Venkovní kuřárna</t>
  </si>
  <si>
    <t>{a48e1665-f0a7-48c1-acc7-efcea5c20117}</t>
  </si>
  <si>
    <t>812 69 79</t>
  </si>
  <si>
    <t>SO 03</t>
  </si>
  <si>
    <t>Osvětlení</t>
  </si>
  <si>
    <t>{dffc2755-d408-41f0-bef6-f4aa4037995a}</t>
  </si>
  <si>
    <t>KRYCÍ LIST SOUPISU PRACÍ</t>
  </si>
  <si>
    <t>Objekt:</t>
  </si>
  <si>
    <t>001 - Vedlejší a ostatní náklady - Trägerova</t>
  </si>
  <si>
    <t>REKAPITULACE ČLENĚNÍ SOUPISU PRACÍ</t>
  </si>
  <si>
    <t>Kód dílu - Popis</t>
  </si>
  <si>
    <t>Cena celkem [CZK]</t>
  </si>
  <si>
    <t>-1</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</si>
  <si>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</si>
  <si>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</si>
  <si>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</si>
  <si>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</si>
  <si>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</si>
  <si>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</si>
  <si>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</si>
  <si>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</si>
  <si>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</si>
  <si>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</si>
  <si>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</si>
  <si>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</si>
  <si>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</si>
  <si>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</si>
  <si>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</si>
  <si>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</si>
  <si>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</si>
  <si>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</si>
  <si>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</si>
  <si>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</si>
  <si>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</si>
  <si>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</si>
  <si>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</si>
  <si>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</si>
  <si>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VRN1</t>
  </si>
  <si>
    <t>Průzkumné, geodetické a projektové práce</t>
  </si>
  <si>
    <t>K</t>
  </si>
  <si>
    <t>011403000</t>
  </si>
  <si>
    <t>Průzkum výskytu nebezpečných látek bez rozlišení</t>
  </si>
  <si>
    <t>kus</t>
  </si>
  <si>
    <t>CS ÚRS 2019 01</t>
  </si>
  <si>
    <t>1024</t>
  </si>
  <si>
    <t>4</t>
  </si>
  <si>
    <t>-1265760134</t>
  </si>
  <si>
    <t>012203000</t>
  </si>
  <si>
    <t>Geodetické práce při provádění stavby</t>
  </si>
  <si>
    <t>-341161286</t>
  </si>
  <si>
    <t>VV</t>
  </si>
  <si>
    <t>"vytýčení celé stavby, zpevněných ploch, plotu, úpravy kanalizace, osvětlení" 1</t>
  </si>
  <si>
    <t>Součet</t>
  </si>
  <si>
    <t>3</t>
  </si>
  <si>
    <t>012303000</t>
  </si>
  <si>
    <t>Geodetické práce po výstavbě</t>
  </si>
  <si>
    <t>1142314662</t>
  </si>
  <si>
    <t>"zaměření skutečného provedení celé stavby" 1</t>
  </si>
  <si>
    <t>013124000</t>
  </si>
  <si>
    <t>Hluková studie</t>
  </si>
  <si>
    <t>1264931437</t>
  </si>
  <si>
    <t>"měření hladin hluku po dostavbě" 1</t>
  </si>
  <si>
    <t>013254000</t>
  </si>
  <si>
    <t>Dokumentace skutečného provedení stavby</t>
  </si>
  <si>
    <t>-2056956643</t>
  </si>
  <si>
    <t>"DSkPS zpevněných ploch a oplocení" 1</t>
  </si>
  <si>
    <t>"DSkPS kanalizace" 1</t>
  </si>
  <si>
    <t>"DSkPS elektrické části" 1</t>
  </si>
  <si>
    <t>6</t>
  </si>
  <si>
    <t>013294000</t>
  </si>
  <si>
    <t>Ostatní dokumentace</t>
  </si>
  <si>
    <t>-2145689401</t>
  </si>
  <si>
    <t>"montážní dokumentace zapojení el. vrátného, domovního telefonu a bezpečnostní kamery" 1</t>
  </si>
  <si>
    <t>VRN3</t>
  </si>
  <si>
    <t>Zařízení staveniště</t>
  </si>
  <si>
    <t>7</t>
  </si>
  <si>
    <t>030001000</t>
  </si>
  <si>
    <t>-1524512667</t>
  </si>
  <si>
    <t>8</t>
  </si>
  <si>
    <t>034103000</t>
  </si>
  <si>
    <t>Oplocení staveniště</t>
  </si>
  <si>
    <t>32063259</t>
  </si>
  <si>
    <t>"oplocení rýh, jam a šachet, provizorní oplocení sousedních pozemků, zaplocení vstupu z ulice, ohražení staveních úprav zábranami" 1</t>
  </si>
  <si>
    <t>VRN4</t>
  </si>
  <si>
    <t>Inženýrská činnost</t>
  </si>
  <si>
    <t>9</t>
  </si>
  <si>
    <t>040001000</t>
  </si>
  <si>
    <t>352465691</t>
  </si>
  <si>
    <t>"všechny doklady k vedení a předání stavby" 1</t>
  </si>
  <si>
    <t>10</t>
  </si>
  <si>
    <t>041103000</t>
  </si>
  <si>
    <t>Autorský dozor projektanta</t>
  </si>
  <si>
    <t>1455682392</t>
  </si>
  <si>
    <t>11</t>
  </si>
  <si>
    <t>042002010AD</t>
  </si>
  <si>
    <t>Revize ucpávek v požárních stěnách, protokol+štítky</t>
  </si>
  <si>
    <t>1542410748</t>
  </si>
  <si>
    <t>"požární ucpávky, protokol+štítky" 1</t>
  </si>
  <si>
    <t>12</t>
  </si>
  <si>
    <t>042703020AD</t>
  </si>
  <si>
    <t>Studie na ochranu stavby proti účinkům bludných proudů</t>
  </si>
  <si>
    <t>-1185908708</t>
  </si>
  <si>
    <t>13</t>
  </si>
  <si>
    <t>042903020AD</t>
  </si>
  <si>
    <t>Protokol o technické prohlídce a zkoušce elektrického zařízení</t>
  </si>
  <si>
    <t>-1385369657</t>
  </si>
  <si>
    <t>"protokol o technické prohlídce a zkoušce elektrického zařízení" 1</t>
  </si>
  <si>
    <t>14</t>
  </si>
  <si>
    <t>043002000</t>
  </si>
  <si>
    <t>Zkoušky a ostatní měření</t>
  </si>
  <si>
    <t>-915707357</t>
  </si>
  <si>
    <t>P</t>
  </si>
  <si>
    <t>Poznámka k položce:_x000d_
Statické zkoušky přetvárnosti pláně a podkladní vrstvy</t>
  </si>
  <si>
    <t>"pláň +ŠD+MZK(+vyměněná pláň)" 2+2+2+(2)</t>
  </si>
  <si>
    <t>043144000</t>
  </si>
  <si>
    <t>Zkoušky těsnosti</t>
  </si>
  <si>
    <t>ks</t>
  </si>
  <si>
    <t>-1944957296</t>
  </si>
  <si>
    <t>"zkouška těsnosti kanalizace 65m" 1</t>
  </si>
  <si>
    <t>16</t>
  </si>
  <si>
    <t>359901211</t>
  </si>
  <si>
    <t>Monitoring stok (kamerový systém) jakékoli výšky nová kanalizace</t>
  </si>
  <si>
    <t>m</t>
  </si>
  <si>
    <t>-2128737146</t>
  </si>
  <si>
    <t xml:space="preserve">"nová kanalizace (mimo přípojek na stávající)"  65</t>
  </si>
  <si>
    <t>17</t>
  </si>
  <si>
    <t>359901212</t>
  </si>
  <si>
    <t>Monitoring stok (kamerový systém) jakékoli výšky stávající kanalizace</t>
  </si>
  <si>
    <t>1739029904</t>
  </si>
  <si>
    <t>130+130 "před stavbou+po stavbě"</t>
  </si>
  <si>
    <t>18</t>
  </si>
  <si>
    <t>359901119AD</t>
  </si>
  <si>
    <t>Čištění stávající kanalizace trubní</t>
  </si>
  <si>
    <t>-2092161827</t>
  </si>
  <si>
    <t>"délka čištění stávající kanalizace" 130</t>
  </si>
  <si>
    <t>19</t>
  </si>
  <si>
    <t>044002000</t>
  </si>
  <si>
    <t>Revize</t>
  </si>
  <si>
    <t>-1262726956</t>
  </si>
  <si>
    <t>"revize veřejného osvětlení a všech dalších NN rozvodů" 1</t>
  </si>
  <si>
    <t>20</t>
  </si>
  <si>
    <t>045303000</t>
  </si>
  <si>
    <t>Koordinační činnost</t>
  </si>
  <si>
    <t>-230245003</t>
  </si>
  <si>
    <t>"koordinace mezi dodavateli zařízení, dodavatelem a subdodavateli stavby" 1</t>
  </si>
  <si>
    <t>VRN6</t>
  </si>
  <si>
    <t>Územní vlivy</t>
  </si>
  <si>
    <t>06000200AD</t>
  </si>
  <si>
    <t>Čištění navazujících komunikací, uvedení okolí stavby do původního stavu</t>
  </si>
  <si>
    <t>1468821280</t>
  </si>
  <si>
    <t>22</t>
  </si>
  <si>
    <t>075103010AD</t>
  </si>
  <si>
    <t xml:space="preserve">Ochranná pásma elektrického vedení - Náklady na beznapěťový stav podzemních kabelů VN, náklady na kontrolu pověřeného pracovníka správce VN_x000d_
</t>
  </si>
  <si>
    <t>-1304283249</t>
  </si>
  <si>
    <t>23</t>
  </si>
  <si>
    <t>46001001AD</t>
  </si>
  <si>
    <t>Vytyčení trasy kabelů VN v zastavěném území</t>
  </si>
  <si>
    <t>km</t>
  </si>
  <si>
    <t>2097789981</t>
  </si>
  <si>
    <t>24</t>
  </si>
  <si>
    <t>46001002AD</t>
  </si>
  <si>
    <t>Vytyčení trasy kabelů NN v zastavěném území</t>
  </si>
  <si>
    <t>-458062294</t>
  </si>
  <si>
    <t>25</t>
  </si>
  <si>
    <t>46001004AD</t>
  </si>
  <si>
    <t>Vytyčení trasy vodovodu v zastavěném území</t>
  </si>
  <si>
    <t>1073072542</t>
  </si>
  <si>
    <t>26</t>
  </si>
  <si>
    <t>46001005AD</t>
  </si>
  <si>
    <t>Vytyčení trasy kabelů sdělovacích ČD Telematika, v zastavěném území</t>
  </si>
  <si>
    <t>561429147</t>
  </si>
  <si>
    <t>27</t>
  </si>
  <si>
    <t>46001006AD</t>
  </si>
  <si>
    <t>Vytyčení trasy plynovodu v zastavěném území</t>
  </si>
  <si>
    <t>1188820980</t>
  </si>
  <si>
    <t>28</t>
  </si>
  <si>
    <t>46001007AD</t>
  </si>
  <si>
    <t>Vytyčení trasy kanalizace v zastavěném území</t>
  </si>
  <si>
    <t>-455432316</t>
  </si>
  <si>
    <t>VRN7</t>
  </si>
  <si>
    <t>Provozní vlivy</t>
  </si>
  <si>
    <t>29</t>
  </si>
  <si>
    <t>071103000</t>
  </si>
  <si>
    <t>Provoz investora</t>
  </si>
  <si>
    <t>306573516</t>
  </si>
  <si>
    <t>"náklady na umožnění provozu SŽDC" 1</t>
  </si>
  <si>
    <t>VRN9</t>
  </si>
  <si>
    <t>Ostatní náklady</t>
  </si>
  <si>
    <t>30</t>
  </si>
  <si>
    <t>092103001</t>
  </si>
  <si>
    <t>Náklady na zkušební provoz</t>
  </si>
  <si>
    <t>-1606096351</t>
  </si>
  <si>
    <t>"zprovoznění, nastavení a vyzkoušení domovního telefonu s otevíráním dveří a bezpečnostní kamery" 1</t>
  </si>
  <si>
    <t>SO 01 - Dešťová kanalizace</t>
  </si>
  <si>
    <t>22231</t>
  </si>
  <si>
    <t>45231300-8</t>
  </si>
  <si>
    <t>42.21.12</t>
  </si>
  <si>
    <t>HSV - Práce a dodávky HSV</t>
  </si>
  <si>
    <t xml:space="preserve">    1 - Zemní práce</t>
  </si>
  <si>
    <t xml:space="preserve">    8 - Trubní vedení</t>
  </si>
  <si>
    <t xml:space="preserve">    9 - Ostatní konstrukce a práce, bourání</t>
  </si>
  <si>
    <t xml:space="preserve">      96 - Bourání konstrukcí</t>
  </si>
  <si>
    <t xml:space="preserve">    997 - Přesun sutě</t>
  </si>
  <si>
    <t xml:space="preserve">    998 - Přesun hmot</t>
  </si>
  <si>
    <t>HSV</t>
  </si>
  <si>
    <t>Práce a dodávky HSV</t>
  </si>
  <si>
    <t>Zemní práce</t>
  </si>
  <si>
    <t>131301101</t>
  </si>
  <si>
    <t>Hloubení nezapažených jam a zářezů s urovnáním dna do předepsaného profilu a spádu v hornině tř. 4 do 100 m3</t>
  </si>
  <si>
    <t>m3</t>
  </si>
  <si>
    <t>CS ÚRS 2019 02</t>
  </si>
  <si>
    <t>-1112010435</t>
  </si>
  <si>
    <t>PSC</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</si>
  <si>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větší._x000d_
2. Ceny lze použít i pro hloubení nezapažených jam a zářezů pro podzemní vedení, jsou-li tyto práce prováděny z povrchu území._x000d_
3. Předepisuje-li projekt hloubit jámy popsané v pozn. č. 1 v hornině 5 až 7 bez použití trhavin, oceňuje se toto hloubení_x000d_
a) v suchu nebo v mokru cenami 138 40-1101, 138 50-1101 a 138 60-1101 Dolamování zapažených nebo nezapažených hloubených vykopávek;_x000d_
b) v tekoucí vodě při jakékoliv její rychlosti individuálně._x000d_
4. Hloubení nezapažených jam hloubky přes 16 m se oceňuje individuálně._x000d_
5. V cenách jsou započteny i náklady na případné nutné přemístění výkopku ve výkopišti a na přehození výkopku na přilehlém terénu na vzdálenost do 3 m od okraje jámy nebo naložení na dopravní prostředek._x000d_
6. Náklady na svislé přemístění výkopku nad 1 m hloubky se určí dle ustanovení článku č. 3161 všeobecných podmínek katalogu._x000d_
</t>
  </si>
  <si>
    <t>"jámy pro vpusti" 7*1,5*0,4</t>
  </si>
  <si>
    <t>"jáma pro retenční nádrž" 2,7*2,7*2,4</t>
  </si>
  <si>
    <t>"jámy pro šachty" 3*2*0,4</t>
  </si>
  <si>
    <t>"jáma pro bourání šachty a vpusti" 1*2*0,7+ 1*1,5*0,4</t>
  </si>
  <si>
    <t>132301101</t>
  </si>
  <si>
    <t>Hloubení zapažených i nezapažených rýh šířky do 600 mm s urovnáním dna do předepsaného profilu a spádu v hornině tř. 4 do 100 m3</t>
  </si>
  <si>
    <t>-1614680765</t>
  </si>
  <si>
    <t xml:space="preserve">Poznámka k souboru cen:_x000d_
1. V cenách jsou započteny i náklady na přehození výkopku na přilehlém terénu na vzdálenost do 3 m od podélné osy rýhy nebo naložení na dopravní prostředek._x000d_
2. Ceny jsou určeny pro rýhy:_x000d_
a) šířky přes 200 do 300 mm a hloubky do 750 mm,_x000d_
b) šířky přes 300 do 400 mm a hloubky do 1 000 mm,_x000d_
c) šířky přes 400 do 500 mm a hloubky do 1 250 mm,_x000d_
d) šířky přes 500 do 600 mm a hloubky do 1 500 mm._x000d_
3. Náklady na svislé přemístění výkopku nad 1 m hloubky se určí dle ustanovení článku č. 3161 všeobecných podmínek katalogu._x000d_
</t>
  </si>
  <si>
    <t>"délka úseků kanalizace DN200+DN160" (15,1+71,7)* 1,5*0,6</t>
  </si>
  <si>
    <t>"rýha pro bourání potrubí" 23*1,5*0,6</t>
  </si>
  <si>
    <t>151101101</t>
  </si>
  <si>
    <t>Zřízení pažení a rozepření stěn rýh pro podzemní vedení pro všechny šířky rýhy příložné pro jakoukoliv mezerovitost, hloubky do 2 m</t>
  </si>
  <si>
    <t>m2</t>
  </si>
  <si>
    <t>-785119139</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</si>
  <si>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oceňuje se toto Odstranění pažení stěn cenami souboru cen 151 . 0-12 Pažení stěn a kotvení stěn příslušnými cenami katalogu 800-2 Zvláštní zakládání objektů._x000d_
</t>
  </si>
  <si>
    <t>"délka rýh" (15,1+71,7+23)*1,5*2+ "retenční nádrž" 2,7*2,7*4</t>
  </si>
  <si>
    <t>151101111</t>
  </si>
  <si>
    <t>Odstranění pažení a rozepření stěn rýh pro podzemní vedení s uložením materiálu na vzdálenost do 3 m od kraje výkopu příložné, hloubky do 2 m</t>
  </si>
  <si>
    <t>1013576321</t>
  </si>
  <si>
    <t>162701105</t>
  </si>
  <si>
    <t>Vodorovné přemístění výkopku nebo sypaniny po suchu na obvyklém dopravním prostředku, bez naložení výkopku, avšak se složením bez rozhrnutí z horniny tř. 1 až 4 na vzdálenost přes 9 000 do 10 000 m</t>
  </si>
  <si>
    <t>-1986644964</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</si>
  <si>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</si>
  <si>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Poznámka k položce:_x000d_
Automatický součet výkopku z položek Hloubení a odečet z položky Zásyp sypaninou. Počítáno s odvozem na vzdálenost 20km.</t>
  </si>
  <si>
    <t>162701159</t>
  </si>
  <si>
    <t>Vodorovné přemístění výkopku nebo sypaniny po suchu na obvyklém dopravním prostředku, bez naložení výkopku, avšak se složením bez rozhrnutí z horniny tř. 5 až 7 na vzdálenost Příplatek k ceně za každých dalších i započatých 1 000 m</t>
  </si>
  <si>
    <t>999824941</t>
  </si>
  <si>
    <t>67,469*10 "Přepočtené koeficientem množství</t>
  </si>
  <si>
    <t>171201101</t>
  </si>
  <si>
    <t>Uložení sypaniny do násypů s rozprostřením sypaniny ve vrstvách a s hrubým urovnáním nezhutněných z jakýchkoliv hornin</t>
  </si>
  <si>
    <t>1316475942</t>
  </si>
  <si>
    <t xml:space="preserve">Poznámka k souboru cen:_x000d_
1. Ceny lze použít i pro sypaniny odebírané z hald, pro hlušinu apod._x000d_
2. Cenu 20-1101 lze použít i pro:_x000d_
a) rozprostření zbylého výkopu na místě po zásypu jam a rýh pro podzemní vedení a zářezů pro podzemní vedení; toto množství se určí v m3 uloženého výkopku, měřeného v rostlém stavu,_x000d_
b) uložení výkopku do násypů pod vodou._x000d_
3. Ceny lze použít i pro uložení sypaniny s předepsaným zhutněním na trvalé skládky, do koryt vodotečí a do prohlubní terénu._x000d_
4. Cenu 10-1131 lze použít i pro ukládání sypaniny z hornin nesoudržných i soudržných společně bez možnosti jejich roztřídění._x000d_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individuálně._x000d_
6. Ceny jsou určeny pro míru zhutnění určenou projektem:_x000d_
a) pro ceny -1101 až -1105 v % výsledku zkoušky PS,_x000d_
b) pro ceny -1111 a -1112 relativní ulehlostí I(d),_x000d_
c) pro ceny -1121 a -1131 stanovením technologie._x000d_
7. Ceny nelze použít:_x000d_
a) pro uložení sypaniny do hrází; uložení netříděné sypaniny do hrází se oceňuje cenami souboru cen 171 uložení netříděných sypanin do hrází části A 03, případně cenovými normativy podle části A 31,_x000d_
b) pro uložení sypaniny do ochranných valů nebo těch jejich částí, jejichž šířka je menší než 3 m. Toto uložení se oceňuje cenami souboru cen 175 10-11 Obsyp objektů._x000d_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výkopu._x000d_
9. Horninami soudržnými se rozumějí takové horniny, u nichž zdrojem pevnosti jsou molekulární a chemické vazby mezi částicemi horniny. Jde o horniny, které jsou schopny plastických deformací._x000d_
10. Horninami nesoudržnými se rozumějí horniny, u nichž hlavním zdrojem pevnosti ve smyku je pouze tření mezi jednotlivými oddělenými pevnými částicemi horniny._x000d_
11. Horninami sypkými se rozumějí horniny III. skupiny podle ČSN 72 1002 se zrnem do 125 mm. Množství zrn velikosti přes 125 mm může být nejvýše 5 % objemu._x000d_
12. Horninami kamenitými se rozumějí nestmelené úlomkovité horniny skalní a sypké se zrny přes 125 mm. Množství zrn velikosti přes 125 mm musí být vyšší než 5 % objemu._x000d_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individuálně._x000d_
14. Zajišťuje-li se předepsané zhutnění násypu přesypáním podle čl. 120 ČSN 73 3050, ocení se odstranění přesypané části cenami 122 . 0-71 Odkopávky nebo prokopávky při pozemkových úpravách_x000d_
</t>
  </si>
  <si>
    <t>171201211</t>
  </si>
  <si>
    <t>Poplatek za uložení stavebního odpadu na skládce (skládkovné) zeminy a kameniva zatříděného do Katalogu odpadů pod kódem 170 504</t>
  </si>
  <si>
    <t>t</t>
  </si>
  <si>
    <t>1322787433</t>
  </si>
  <si>
    <t xml:space="preserve">Poznámka k souboru cen:_x000d_
1. Ceny uvedené v souboru cen lze po dohodě upravit podle místních podmínek._x000d_
</t>
  </si>
  <si>
    <t>67,469*1,8 "Přepočtené koeficientem množství</t>
  </si>
  <si>
    <t>174101101</t>
  </si>
  <si>
    <t>Zásyp sypaninou z jakékoliv horniny s uložením výkopku ve vrstvách se zhutněním jam, šachet, rýh nebo kolem objektů v těchto vykopávkách</t>
  </si>
  <si>
    <t>-1248075249</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</si>
  <si>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</si>
  <si>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"délka úseků kanalizace DN200+DN160" (15,1+71,7)* 0,6*0,6</t>
  </si>
  <si>
    <t>"jáma pro retenční nádrž" 2,7*2,7*2,4* "20%" 0,2</t>
  </si>
  <si>
    <t>167101102</t>
  </si>
  <si>
    <t>Nakládání, skládání a překládání neulehlého výkopku nebo sypaniny nakládání, množství přes 100 m3, z hornin tř. 1 až 4</t>
  </si>
  <si>
    <t>-1880146119</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</si>
  <si>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</si>
  <si>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"objem zásypů z položky Zásyp rýh" 57,477*2 "při kopání i zasypávání"</t>
  </si>
  <si>
    <t>175151101</t>
  </si>
  <si>
    <t>Obsypání potrubí strojně sypaninou z vhodných hornin tř. 1 až 4 nebo materiálem připraveným podél výkopu ve vzdálenosti do 3 m od jeho kraje, pro jakoukoliv hloubku výkopu a míru zhutnění bez prohození sypaniny</t>
  </si>
  <si>
    <t>95937224</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</si>
  <si>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konstrukcí)._x000d_
2. Míru zhutnění předepisuje projekt._x000d_
3. V cenách nejsou zahrnuty náklady na nakupovanou sypaninu. Tato se oceňuje ve specifikaci._x000d_
4. V cenách nejsou zahrnuty náklady na prohození sypaniny, tyto náklady se oceňují položkou 17511-1109 Příplatek za prohození sypaniny._x000d_
</t>
  </si>
  <si>
    <t>"DN200" 6*0,8*1,5</t>
  </si>
  <si>
    <t>"obsyp vpusti" 2*0,8</t>
  </si>
  <si>
    <t>"délka úseků kanalizace DN200+DN160" (15,1+71,7)* "podsyp a obsyp"0,6*0,6</t>
  </si>
  <si>
    <t>"jámy pro vpusti" 7*1,5*0,3</t>
  </si>
  <si>
    <t>"jáma pro retenční nádrž" 2,7*2,7*2,4* "35%" 0,35</t>
  </si>
  <si>
    <t>"jámy pro šachty" 3*2*0,3</t>
  </si>
  <si>
    <t>M</t>
  </si>
  <si>
    <t>58344121</t>
  </si>
  <si>
    <t>štěrkodrť frakce 0/8</t>
  </si>
  <si>
    <t>-1766061921</t>
  </si>
  <si>
    <t>"objem obsypu" 51,122 * 2 "t/m3"</t>
  </si>
  <si>
    <t>181951102</t>
  </si>
  <si>
    <t>Úprava pláně vyrovnáním výškových rozdílů v hornině tř. 1 až 4 se zhutněním</t>
  </si>
  <si>
    <t>-229002932</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</si>
  <si>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(berem) šířky do 3 m přerušujících svahy, pro urovnání dna silničních a železničních příkopů pro jakoukoliv šířku dna; toto urovnání se oceňuje cenami souboru cen 182 .0-1 Svahování._x000d_
3. Urovnání ploch ve sklonu přes 1 : 5 se oceňuje cenami souboru cen 182 . 0-11 Svahování trvalých svahů do projektovaných profilů._x000d_
4. Náklady na urovnání dna a stěn při čištění příkopů pozemních komunikací jsou započteny v cenách souborů cen 938 90-2 . Čištění příkopů komunikací v suchu nebo ve vodě části A02 Zemní práce pro objekty oborů 821 až 828._x000d_
5. Míru zhutnění určuje projekt. Ceny se zhutněním jsou určeny pro jakoukoliv míru zhutnění._x000d_
</t>
  </si>
  <si>
    <t>"jámy pro vpusti" 7*0,4</t>
  </si>
  <si>
    <t>"jáma pro retenční nádrž" 2,7*2,7</t>
  </si>
  <si>
    <t>"jámy pro šachty" 3*0,4</t>
  </si>
  <si>
    <t>Trubní vedení</t>
  </si>
  <si>
    <t>871313121</t>
  </si>
  <si>
    <t>Montáž kanalizačního potrubí z plastů z tvrdého PVC těsněných gumovým kroužkem v otevřeném výkopu ve sklonu do 20 % DN 160</t>
  </si>
  <si>
    <t>1460867130</t>
  </si>
  <si>
    <t xml:space="preserve">Poznámka k souboru cen:_x000d_
1. V cenách montáže potrubí nejsou započteny náklady na dodání trub, elektrospojek a těsnicích kroužků pokud tyto nejsou součástí dodávky potrubí. Tyto náklady se oceňují ve specifikaci._x000d_
2. V cenách potrubí z trubek polyetylenových a polypropylenových nejsou započteny náklady na dodání tvarovek použitých pro napojení na jiný druh potrubí; tvarovky se oceňují ve specifikaci._x000d_
3. Ztratné lze dohodnout:_x000d_
a) u trub kanalizačních z tvrdého PVC ve směrné výši 3 %,_x000d_
b) u trub polyetylenových a polypropylenových ve směrné výši 1,5._x000d_
</t>
  </si>
  <si>
    <t>"délka úseků kanalizace DN160 a přípojek" 2,3+37+7,9+1,9+2,3+5+5+1,6+4+4,7</t>
  </si>
  <si>
    <t>28611164</t>
  </si>
  <si>
    <t>trubka kanalizační PVC DN 160x1000 mm SN 8</t>
  </si>
  <si>
    <t>821105594</t>
  </si>
  <si>
    <t>"počet trub pro úseky délek 1,9+1,6" 2+2+ "ztratné" 1</t>
  </si>
  <si>
    <t>28611165</t>
  </si>
  <si>
    <t>trubka kanalizační PVC DN 160x3000 mm SN 8</t>
  </si>
  <si>
    <t>1395898316</t>
  </si>
  <si>
    <t>"počet trub pro úseky délek 2,3+37+7,9+2,3+4" 1+1+1+1+1</t>
  </si>
  <si>
    <t>28611166</t>
  </si>
  <si>
    <t>trubka kanalizační PVC DN 160x5000 mm SN 8</t>
  </si>
  <si>
    <t>-2083498613</t>
  </si>
  <si>
    <t>"počet trub pro úseky délek 37+7,9+5+5+4,7" 7+1+1+1+1</t>
  </si>
  <si>
    <t>871353121</t>
  </si>
  <si>
    <t>Montáž kanalizačního potrubí z plastů z tvrdého PVC těsněných gumovým kroužkem v otevřeném výkopu ve sklonu do 20 % DN 200</t>
  </si>
  <si>
    <t>-1426306318</t>
  </si>
  <si>
    <t>"délka úseků kanalizace DN200" 12,3+1+1,8</t>
  </si>
  <si>
    <t>28611167</t>
  </si>
  <si>
    <t>trubka kanalizační PVC DN 200x1000 mm SN 8</t>
  </si>
  <si>
    <t>-421324708</t>
  </si>
  <si>
    <t>"počet trub pro úseky délek 12,3+1+1,8" 3+1+2</t>
  </si>
  <si>
    <t>28611169</t>
  </si>
  <si>
    <t>trubka kanalizační PVC DN 200x5000 mm SN 8</t>
  </si>
  <si>
    <t>-1474351771</t>
  </si>
  <si>
    <t>"počet trub pro úseky délek 12,3" 2</t>
  </si>
  <si>
    <t>837355121</t>
  </si>
  <si>
    <t>Výsek a montáž kameninové odbočné tvarovky na kameninovém potrubí DN 200</t>
  </si>
  <si>
    <t>890772594</t>
  </si>
  <si>
    <t xml:space="preserve">Poznámka k souboru cen:_x000d_
1. Ceny jsou určeny pro dodatečné osazení odbočné tvarovky na dosavadním potrubí._x000d_
2. V cenách jsou započteny i náklady na odsekání betonu a nové obetonování betonem tř. C 12/15._x000d_
3. V cenách nejsou započteny náklady na dodání kameninové trouby a kameninové tvarovky; tyto náklady se oceňují ve specifikaci. Ztratné lze u trub dohodnout ve výši 1,5 %._x000d_
</t>
  </si>
  <si>
    <t>"počet sedlových odboček" 3</t>
  </si>
  <si>
    <t>877315211</t>
  </si>
  <si>
    <t>Montáž tvarovek na kanalizačním potrubí z trub z plastu z tvrdého PVC nebo z polypropylenu v otevřeném výkopu jednoosých DN 160</t>
  </si>
  <si>
    <t>743610221</t>
  </si>
  <si>
    <t xml:space="preserve">Poznámka k souboru cen:_x000d_
1. V cenách nejsou započteny náklady na dodání tvarovek. Tvarovky se oceňují ve ve specifikaci._x000d_
</t>
  </si>
  <si>
    <t>28615654AD</t>
  </si>
  <si>
    <t>přípojka plastová sedlová odbočka určená pro napojení nového potrubí PVC DN160 do stávajícího betonového nebo kameninového potrubí DN200-DN300, s těsněním, s integrovaným kulovým kloubem</t>
  </si>
  <si>
    <t>591063013</t>
  </si>
  <si>
    <t>877315221</t>
  </si>
  <si>
    <t>Montáž tvarovek na kanalizačním potrubí z trub z plastu z tvrdého PVC nebo z polypropylenu v otevřeném výkopu dvouosých DN 160</t>
  </si>
  <si>
    <t>1676474311</t>
  </si>
  <si>
    <t>"kanalizační kolena na přípojkách" 6+2</t>
  </si>
  <si>
    <t>28611359</t>
  </si>
  <si>
    <t>koleno kanalizace PVC KG 160x15°</t>
  </si>
  <si>
    <t>-80424394</t>
  </si>
  <si>
    <t>28611361</t>
  </si>
  <si>
    <t>koleno kanalizační PVC KG 160x45°</t>
  </si>
  <si>
    <t>1165963046</t>
  </si>
  <si>
    <t>877355211</t>
  </si>
  <si>
    <t>Montáž tvarovek na kanalizačním potrubí z trub z plastu z tvrdého PVC nebo z polypropylenu v otevřeném výkopu jednoosých DN 200</t>
  </si>
  <si>
    <t>1422514542</t>
  </si>
  <si>
    <t>"bezpečnostní přepad + regulační prvek" 1+1</t>
  </si>
  <si>
    <t>"přechod stávající stav do PVC DN200" 1</t>
  </si>
  <si>
    <t>"přechod PVC DN200 na stávající stav" 1</t>
  </si>
  <si>
    <t>286113371AD</t>
  </si>
  <si>
    <t>bezpečnostní přepad pro retenční nádrž z plastových trub DN200</t>
  </si>
  <si>
    <t>1758864121</t>
  </si>
  <si>
    <t>286113372AD</t>
  </si>
  <si>
    <t>regulační prvek pro retenční nádrž zajišťující maximální odtok 0,56l/s, napojení na PVC DN200</t>
  </si>
  <si>
    <t>-2100294630</t>
  </si>
  <si>
    <t>28611531AD</t>
  </si>
  <si>
    <t>přechod kanalizační, prvek s manžetami, PVC DN200 a stávající potrubí</t>
  </si>
  <si>
    <t>1783250799</t>
  </si>
  <si>
    <t>31</t>
  </si>
  <si>
    <t>877355221</t>
  </si>
  <si>
    <t>Montáž tvarovek na kanalizačním potrubí z trub z plastu z tvrdého PVC nebo z polypropylenu v otevřeném výkopu dvouosých DN 200</t>
  </si>
  <si>
    <t>892146512</t>
  </si>
  <si>
    <t>"napojení přepadu a regulačního odtoku" 1</t>
  </si>
  <si>
    <t>"napojení stávající přípojky" 1+1</t>
  </si>
  <si>
    <t>32</t>
  </si>
  <si>
    <t>28611433</t>
  </si>
  <si>
    <t>odbočka kanalizační plastová s hrdlem KG 200/200/87°</t>
  </si>
  <si>
    <t>1023733723</t>
  </si>
  <si>
    <t>33</t>
  </si>
  <si>
    <t>28611396</t>
  </si>
  <si>
    <t>odbočka kanalizační PVC s hrdlem 200/200/45°</t>
  </si>
  <si>
    <t>325934768</t>
  </si>
  <si>
    <t>34</t>
  </si>
  <si>
    <t>28611366</t>
  </si>
  <si>
    <t>koleno kanalizace PVC KG 200x45°</t>
  </si>
  <si>
    <t>2000154332</t>
  </si>
  <si>
    <t>35</t>
  </si>
  <si>
    <t>891355321</t>
  </si>
  <si>
    <t>Montáž vodovodních armatur na potrubí zpětných klapek DN 200</t>
  </si>
  <si>
    <t>962361600</t>
  </si>
  <si>
    <t xml:space="preserve">Poznámka k souboru cen:_x000d_
1. V cenách jsou započteny i náklady:_x000d_
a) u šoupátek ceny -1112 na vytvoření otvorů ve stropech šachet pro prostup zemních souprav šoupátek,_x000d_
b) u hlavních ventilů ceny -3111 na osazení zemních souprav,_x000d_
c) u navrtávacích pasů ceny -9111 na výkop montážních jamek, opravu izolace ocelových trubek a na osazení zemních souprav._x000d_
2. V cenách nejsou započteny náklady na:_x000d_
a) dodání vodoměrů, šoupátek, uzavíracích klapek, ventilů, montážních vložek, kompenzátorů, koncových nebo zpětných klapek, hydrantů, zemních souprav, šoupátkových koleček, šoupátkových a hydrantových klíčů, navrtávacích pasů, tvarovek a kompenzačních nástavců; tyto armatury se oceňují ve specifikaci,_x000d_
b)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ceníku,_x000d_
c) obsyp odvodňovacího zařízení hydrantů ze štěrku nebo štěrkopísku; obsyp se oceňuje příslušnými cenami souboru cen 451 5 . - . 1 Lože pod potrubí, stoky a drobné objekty části A 01 tohoto katalogu,_x000d_
d) osazení hydrantových, šoupátkových a ventilových poklopů; osazení poklopů se oceňuje příslušnými cenami souboru cen 899 40-11 Osazení poklopů litinových části A 01 tohoto katalogu._x000d_
3. V cenách 891 52-4121 a -5211 nejsou započteny náklady na dodání těsnících pryžových kroužků. Tyto se oceňují ve specifikaci, nejsou-li zahrnuty v ceně trub._x000d_
4. V cenách 891 ..-5313 nejsou započteny náklady na dodání potrubní spojky. Tyto jsou zahrnuty v ceně trub._x000d_
</t>
  </si>
  <si>
    <t>"zpětná klapka za retenční nádrž" 1</t>
  </si>
  <si>
    <t>36</t>
  </si>
  <si>
    <t>42284416AD</t>
  </si>
  <si>
    <t>klapka zpětná pro plastové kanalizační potrubí DN200</t>
  </si>
  <si>
    <t>1816566852</t>
  </si>
  <si>
    <t>37</t>
  </si>
  <si>
    <t>894411111</t>
  </si>
  <si>
    <t>Zřízení šachet kanalizačních z betonových dílců výšky vstupu do 1,50 m s obložením dna betonem tř. C 25/30, na potrubí DN do 200</t>
  </si>
  <si>
    <t>-849857097</t>
  </si>
  <si>
    <t xml:space="preserve">Poznámka k souboru cen:_x000d_
1. Příplatek k ceně šachet z betonových dílců za každých dalších i započatých 0,60 m výšky vstupu se oceňuje cenou 894 11-8001 této části katalogu._x000d_
2. V cenách jsou započteny i náklady na:_x000d_
a) podkladní desku z betonu prostého._x000d_
b) zhotovení monolitického dna_x000d_
3. V cenách nejsou započteny náklady na:_x000d_
a) litinové poklopy; osazení litinových poklopů se oceňuje cenami souboru cen 899 10- . 1 Osazení poklopů litinových a ocelových včetně rámů části A 01 tohoto katalogu; dodání poklopů se oceňuje ve specifikaci,_x000d_
b) dodání betonových dílců (vyrovnávací prstenec, přechodová skruž, přechodová deska, skruže, šachtové a skružová těsnění); tyto se oceňují ve specifikaci._x000d_
</t>
  </si>
  <si>
    <t>"zřízení retenční nádrže" 1</t>
  </si>
  <si>
    <t>38</t>
  </si>
  <si>
    <t>59224099AD</t>
  </si>
  <si>
    <t>betonová podzemní nádrž prefabrikovaná ATYPICKÁ, z nepropustného betonu, kruhový průřez, vnitřní světlost 2,05m, vnitřní výška 1,570m, tl. stěny min. 0,07m, kruhové dno vnějšího prům. 2,35m, tl. 0,1m, kruhový strop vnějšího prům. 2350, tl. 0,14m, revizní šachta DN600</t>
  </si>
  <si>
    <t>376168377</t>
  </si>
  <si>
    <t>"úprava stávající vpusti na šachtu, úsek 5" 1</t>
  </si>
  <si>
    <t>39</t>
  </si>
  <si>
    <t>210204293AD</t>
  </si>
  <si>
    <t>Pronájem jeřábu</t>
  </si>
  <si>
    <t>h</t>
  </si>
  <si>
    <t>64</t>
  </si>
  <si>
    <t>-1659255337</t>
  </si>
  <si>
    <t>"montáž nádrže" 6</t>
  </si>
  <si>
    <t>40</t>
  </si>
  <si>
    <t>894411311</t>
  </si>
  <si>
    <t>Osazení betonových nebo železobetonových dílců pro šachty skruží rovných</t>
  </si>
  <si>
    <t>829541413</t>
  </si>
  <si>
    <t xml:space="preserve">Poznámka k souboru cen:_x000d_
1. V cenách nejsou započteny náklady na dodání betonových nebo železobetonových dílců a těsnění; dodání těchto se oceňuje ve specifikaci._x000d_
</t>
  </si>
  <si>
    <t>"osazení prstenců na stávající šachty" 10</t>
  </si>
  <si>
    <t>41</t>
  </si>
  <si>
    <t>59224013</t>
  </si>
  <si>
    <t>prstenec šachtový vyrovnávací betonový 625x100x100mm</t>
  </si>
  <si>
    <t>643646883</t>
  </si>
  <si>
    <t>42</t>
  </si>
  <si>
    <t>59224011</t>
  </si>
  <si>
    <t>prstenec šachtový vyrovnávací betonový 625x100x60mm</t>
  </si>
  <si>
    <t>1052257771</t>
  </si>
  <si>
    <t>43</t>
  </si>
  <si>
    <t>894812201</t>
  </si>
  <si>
    <t>Revizní a čistící šachta z polypropylenu PP pro hladké trouby DN 425 šachtové dno (DN šachty / DN trubního vedení) DN 425/150 průtočné</t>
  </si>
  <si>
    <t>2055599429</t>
  </si>
  <si>
    <t xml:space="preserve">Poznámka k souboru cen:_x000d_
1. V příslušných cenách jsou započteny i náklady na:_x000d_
a) vyrovnávací násypnou vrstvu ze štěrkopísku tl. 100 mm,_x000d_
b) dodání a montáž šachtového dna, trouby šachty, teleskopu a poklopu, příslušného dílu šachty,_x000d_
c) napojení stávajícího kanalizačního potrubí._x000d_
2. V cenách nejsou započteny náklady na:_x000d_
a) fixování šachty obsypem, který se oceňuje cenami souboru 174 . 0-11 Zásyp sypaninou z jakékoliv horniny, katalogu 800-1 Zemní práce části A 01._x000d_
</t>
  </si>
  <si>
    <t>44</t>
  </si>
  <si>
    <t>894812204</t>
  </si>
  <si>
    <t>Revizní a čistící šachta z polypropylenu PP pro hladké trouby DN 425 šachtové dno (DN šachty / DN trubního vedení) DN 425/150 sběrné tvaru X</t>
  </si>
  <si>
    <t>281519586</t>
  </si>
  <si>
    <t>45</t>
  </si>
  <si>
    <t>894812208</t>
  </si>
  <si>
    <t>Revizní a čistící šachta z polypropylenu PP pro hladké trouby DN 425 šachtové dno (DN šachty / DN trubního vedení) DN 425/200 sběrné tvaru X</t>
  </si>
  <si>
    <t>93699837</t>
  </si>
  <si>
    <t>46</t>
  </si>
  <si>
    <t>894812232</t>
  </si>
  <si>
    <t>Revizní a čistící šachta z polypropylenu PP pro hladké trouby DN 425 roura šachtová korugovaná bez hrdla, světlé hloubky 2000 mm</t>
  </si>
  <si>
    <t>-679185619</t>
  </si>
  <si>
    <t>"počet plastových šachet" 3</t>
  </si>
  <si>
    <t>47</t>
  </si>
  <si>
    <t>894812241</t>
  </si>
  <si>
    <t>Revizní a čistící šachta z polypropylenu PP pro hladké trouby DN 425 roura šachtová korugovaná teleskopická (včetně těsnění) 375 mm</t>
  </si>
  <si>
    <t>-970924268</t>
  </si>
  <si>
    <t>48</t>
  </si>
  <si>
    <t>894812262</t>
  </si>
  <si>
    <t>Revizní a čistící šachta z polypropylenu PP pro hladké trouby DN 425 poklop litinový (pro třídu zatížení) plný do teleskopické trubky (D400)</t>
  </si>
  <si>
    <t>-397442634</t>
  </si>
  <si>
    <t>49</t>
  </si>
  <si>
    <t>894812619AD</t>
  </si>
  <si>
    <t>Vyříznutí a utěsnění otvoru ve stěně betonové nebo kameninové DN160-DN200</t>
  </si>
  <si>
    <t>855046265</t>
  </si>
  <si>
    <t>"vyříznutí otvoru do stávající šachty" 1+ "vyříznutí otvorů do retenční nádrže" 2</t>
  </si>
  <si>
    <t>50</t>
  </si>
  <si>
    <t>895941111</t>
  </si>
  <si>
    <t>Zřízení vpusti kanalizační uliční z betonových dílců typ UV-50 normální</t>
  </si>
  <si>
    <t>959310533</t>
  </si>
  <si>
    <t xml:space="preserve">Poznámka k souboru cen:_x000d_
1. V cenách jsou započteny i náklady na zřízení lože ze štěrkopísku._x000d_
2. V cenách nejsou započteny náklady na:_x000d_
a) dodání betonových dílců; betonové dílce se oceňují ve specifikaci,_x000d_
b) dodání kameninových dílců; kameninové dílce se oceňují ve specifikaci,_x000d_
c) litinové mříže; osazení mříží se oceňuje cenami souboru cen 899 20- . 1 Osazení mříží litinových včetně rámů a košů na bahno části A 01 tohoto katalogu; dodání mříží se oceňuje ve specifikaci,_x000d_
d) podkladní prstence; tyto se oceňují cenami souboru cen 452 38-6 . Podkladní a a vyrovnávací prstence části A 01 tohoto katalogu._x000d_
</t>
  </si>
  <si>
    <t>"nové vpusti" 7</t>
  </si>
  <si>
    <t>51</t>
  </si>
  <si>
    <t>59223852</t>
  </si>
  <si>
    <t>dno pro uliční vpusť s kalovou prohlubní betonové 450x300x50mm</t>
  </si>
  <si>
    <t>-588235808</t>
  </si>
  <si>
    <t>52</t>
  </si>
  <si>
    <t>59223889AD</t>
  </si>
  <si>
    <t>skruž pro uliční vpusť s výtokovým otvorem PVC betonová 450x570x50mm, TYP 3z, se sifonem a výtokovým otvorem DN200</t>
  </si>
  <si>
    <t>815887260</t>
  </si>
  <si>
    <t>53</t>
  </si>
  <si>
    <t>592238580</t>
  </si>
  <si>
    <t>skruž pro uliční vpusť horní betonová 450x570x50mm</t>
  </si>
  <si>
    <t>-2130523997</t>
  </si>
  <si>
    <t>54</t>
  </si>
  <si>
    <t>59223857</t>
  </si>
  <si>
    <t>skruž pro uliční vpusť horní betonová 450x295x50mm</t>
  </si>
  <si>
    <t>1941181134</t>
  </si>
  <si>
    <t>55</t>
  </si>
  <si>
    <t>592238640</t>
  </si>
  <si>
    <t>prstenec pro uliční vpusť vyrovnávací betonový 390x60x130mm</t>
  </si>
  <si>
    <t>-767427467</t>
  </si>
  <si>
    <t>56</t>
  </si>
  <si>
    <t>899104112</t>
  </si>
  <si>
    <t>Osazení poklopů litinových a ocelových včetně rámů pro třídu zatížení D400, E600</t>
  </si>
  <si>
    <t>96485631</t>
  </si>
  <si>
    <t xml:space="preserve">Poznámka k souboru cen:_x000d_
1. V cenách 899 10 -.112 nejsou započteny náklady na dodání poklopů včetně rámů; tyto náklady se oceňují ve specifikaci._x000d_
2. V cenách 899 10 -.113 nejsou započteny náklady na:_x000d_
a) dodání poklopů; tyto náklady se oceňují ve specifikaci,_x000d_
b) montáž rámů, která se oceňuje cenami souboru 452 11-21.. části A01 tohoto katalogu._x000d_
3. Poklopy a vtokové mříže dělíme do těchto tříd zatížení:_x000d_
a) A15, A50 pro plochy používané výlučně chodci a cyklisty,_x000d_
b) B125 pro chodníky, pěší zóny a plochy srovnatelné, plochy pro stání a parkování osobních automobilů i v patrech,_x000d_
c) C250 pro poklopy umístěné v ploše odvodňovacích proužků pozemní komunikace, která měřeno od hrany obrubníku, zasahuje nejvíce 0,5 m do vozovkya nejvíce 0,2 m do chodníku,_x000d_
d) D400 pro vozovky pozemních komunikací, ulice pro pěší, zpevněné krajnice a parkovací plochy, které jsou přístupné pro všechny druhy silničních vozidel,_x000d_
e) E600 pro plochy, které budou vystavené zvláště vysokému zatížení kol._x000d_
</t>
  </si>
  <si>
    <t>"osazení poklopu revizního na retenční nádrž" 1</t>
  </si>
  <si>
    <t>57</t>
  </si>
  <si>
    <t>55241014</t>
  </si>
  <si>
    <t>poklop šachtový třída D 400, kruhový rám 785, vstup 600 mm, bez ventilace</t>
  </si>
  <si>
    <t>-1077459329</t>
  </si>
  <si>
    <t>58</t>
  </si>
  <si>
    <t>899204112</t>
  </si>
  <si>
    <t>Osazení mříží litinových včetně rámů a košů na bahno pro třídu zatížení D400, E600</t>
  </si>
  <si>
    <t>-665287217</t>
  </si>
  <si>
    <t xml:space="preserve">Poznámka k souboru cen:_x000d_
1. V cenách nejsou započteny náklady na dodání mříží, rámů a košů na bahno; tyto náklady se oceňují ve specifikaci._x000d_
</t>
  </si>
  <si>
    <t>"nové vpusti"7</t>
  </si>
  <si>
    <t>59</t>
  </si>
  <si>
    <t>55242320</t>
  </si>
  <si>
    <t>mříž vtoková litinová plochá 500x500mm</t>
  </si>
  <si>
    <t>1267765176</t>
  </si>
  <si>
    <t>60</t>
  </si>
  <si>
    <t>899331111</t>
  </si>
  <si>
    <t>Výšková úprava uličního vstupu nebo vpusti do 200 mm zvýšením poklopu</t>
  </si>
  <si>
    <t>1440913553</t>
  </si>
  <si>
    <t xml:space="preserve">Poznámka k souboru cen:_x000d_
1. V cenách jsou započteny i náklady na:_x000d_
a) odbourání dosavadního krytu, podkladu, nadezdívky nebo prstence s odklizením vybouraných hmot do 3 m,_x000d_
b) zarovnání plochy nadezdívky cementovou maltou,_x000d_
c) podbetonování nebo podezdění rámu,_x000d_
d) odstranění a znovuosazení rámu, poklopu, mříže, krycího hrnce nebo hydrantu,_x000d_
e) úpravu a doplnění krytu popř. podkladu vozovky v místě provedené výškové úpravy._x000d_
2. V cenách nejsou započteny náklady na příp. nutné dodání nové mříže, rámu, poklopu nebo krycího hrnce. Jejich dodání se oceňuje ve specifikaci, ztratné se nestanoví._x000d_
</t>
  </si>
  <si>
    <t>Poznámka k položce:_x000d_
Vč. odbourání podkladu, prstence nebo části vyzdívky vč. odklizení;, vč. podbetonování nebo podezdění rámu, vč. vyrovnání rámu ložem z betonu, osazení nového rámu.</t>
  </si>
  <si>
    <t>"obnova kruhových kanalizačních poklopů" 8</t>
  </si>
  <si>
    <t>"čtvercové kabelové poklopy" 3+1</t>
  </si>
  <si>
    <t>"čtvercový poklop vodoměrné šachty" 1</t>
  </si>
  <si>
    <t>61</t>
  </si>
  <si>
    <t>55241015</t>
  </si>
  <si>
    <t>poklop šachtový třída D 400, kruhový rám 785, vstup 600 mm, s ventilací</t>
  </si>
  <si>
    <t>786103255</t>
  </si>
  <si>
    <t>62</t>
  </si>
  <si>
    <t>55241018AD</t>
  </si>
  <si>
    <t>poklop šachtový třída D 400, s rámem, třída zatížení D400, určený pro stávající kabelovody na dvoře SŽDC</t>
  </si>
  <si>
    <t>1303335913</t>
  </si>
  <si>
    <t>63</t>
  </si>
  <si>
    <t>55241019AD</t>
  </si>
  <si>
    <t>poklop šachtový třída B125, s rámem, určený pro stávající vodoměrnou šachtu přípojky SŽDC</t>
  </si>
  <si>
    <t>-1308711486</t>
  </si>
  <si>
    <t>Ostatní konstrukce a práce, bourání</t>
  </si>
  <si>
    <t>96</t>
  </si>
  <si>
    <t>Bourání konstrukcí</t>
  </si>
  <si>
    <t>890111812</t>
  </si>
  <si>
    <t>Bourání šachet a jímek ručně velikosti obestavěného prostoru do 1,5 m3 ze zdiva cihelného</t>
  </si>
  <si>
    <t>1707309518</t>
  </si>
  <si>
    <t xml:space="preserve">Poznámka k souboru cen:_x000d_
1. Ceny jsou určeny pro vodovodní a kanalizačné šachty._x000d_
2. Šachty velikosti nad 5 m3 obestavěného prostoru se oceňují cenami katalogu 801-3 Budov a haly - bourání konstrukcí._x000d_
</t>
  </si>
  <si>
    <t>"oprava části vodoměrné šachty" 2 "m2" *0,15</t>
  </si>
  <si>
    <t>65</t>
  </si>
  <si>
    <t>894102121</t>
  </si>
  <si>
    <t>Ostatní konstrukce na trubním vedení zděné stěny šachet z cihel z kyselinovzdorné kameniny na cementovou maltu MC 10, tloušťky 120 mm</t>
  </si>
  <si>
    <t>-62297788</t>
  </si>
  <si>
    <t>66</t>
  </si>
  <si>
    <t>890411851</t>
  </si>
  <si>
    <t>Bourání šachet a jímek strojně velikosti obestavěného prostoru do 1,5 m3 z prefabrikovaných skruží</t>
  </si>
  <si>
    <t>450284954</t>
  </si>
  <si>
    <t>"bourání šachet" 2*1,2+ "bourání vpusti" 0,4</t>
  </si>
  <si>
    <t>67</t>
  </si>
  <si>
    <t>130901123</t>
  </si>
  <si>
    <t>Bourání konstrukcí v hloubených vykopávkách s přemístěním suti na hromady na vzdálenost do 20 m nebo s naložením na dopravní prostředek ručně z betonu železového nebo předpjatého</t>
  </si>
  <si>
    <t>-119907566</t>
  </si>
  <si>
    <t xml:space="preserve">Poznámka k souboru cen:_x000d_
1. Ceny jsou určeny pouze pro bourání konstrukcí ze zdiva nebo z betonu ve výkopišti při provádění zemních prací, jsou-li zdivo nebo beton obklopeny horninou nebo sypaninou tak, že k nim bez vykopávky není přístup._x000d_
2. Ceny lze použít i pro bourání konstrukcí při vykopávkách zářezů._x000d_
3. Ceny nelze použít pro bourání konstrukcí_x000d_
a) na suchu ze zdiva nebo z betonu jako samostatnou stavební práci, i když jsou bourané konstrukce pod úrovní terénu, jako např. zdi, stropy a klenby v suterénu,_x000d_
b) pod vodou.; toto bourání se oceňuje individuálně._x000d_
4. Svislé, příp. vodorovné přemístění materiálu z rozbouraných konstrukcí ve výkopišti se oceňuje jako přemístění výkopku z hornin 5 až 7 cenami souboru cen 161 10-11 Svislé přemístění výkopku, příp. 162 . 0-1 . Vodorovné přemístění výkopku se složením, ale bez naložení a rozprostření._x000d_
5. Objem vybouraného materiálu pro přemístění se rovná objemu konstrukcí před rozbouráním._x000d_
</t>
  </si>
  <si>
    <t>"délka bourání stávajícího potrubí" 23* "objem" 0,05</t>
  </si>
  <si>
    <t>68</t>
  </si>
  <si>
    <t>899104211</t>
  </si>
  <si>
    <t>Demontáž poklopů litinových a ocelových včetně rámů, hmotnosti jednotlivě přes 150 Kg</t>
  </si>
  <si>
    <t>826540975</t>
  </si>
  <si>
    <t>"demontáž kruhových kanalizačních poklopů" 2</t>
  </si>
  <si>
    <t>69</t>
  </si>
  <si>
    <t>899204211</t>
  </si>
  <si>
    <t>Demontáž mříží litinových včetně rámů, hmotnosti jednotlivě přes 150 Kg</t>
  </si>
  <si>
    <t>-1707420343</t>
  </si>
  <si>
    <t>"bourání stávající vpusti" 1</t>
  </si>
  <si>
    <t>997</t>
  </si>
  <si>
    <t>Přesun sutě</t>
  </si>
  <si>
    <t>70</t>
  </si>
  <si>
    <t>997013831</t>
  </si>
  <si>
    <t>Poplatek za uložení stavebního odpadu na skládce (skládkovné) směsného stavebního a demoličního zatříděného do Katalogu odpadů pod kódem 170 904</t>
  </si>
  <si>
    <t>-1839787152</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</si>
  <si>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</si>
  <si>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"tonáž veškeré suti z dílů začínajících 9" 11,264</t>
  </si>
  <si>
    <t>71</t>
  </si>
  <si>
    <t>997321511</t>
  </si>
  <si>
    <t>Vodorovná doprava suti a vybouraných hmot bez naložení, s vyložením a hrubým urovnáním po suchu, na vzdálenost do 1 km</t>
  </si>
  <si>
    <t>1977243676</t>
  </si>
  <si>
    <t xml:space="preserve">Poznámka k souboru cen:_x000d_
1. Ceny jsou určeny:_x000d_
a) pro další manipulaci s vybouranými hmotami a sutí až na místo definitivního uložení na vzdálenost od těžiště nakládky do těžiště vykládky, pokud není dále stanoveno jinak,_x000d_
b) při dopravě po vodě na vodorovnou vzdálenost přemístění určenou od přilehlé průsečnice původního terénu (původní břehové plochy) s hladinou vody k těžišti hromady nebo dopravního prostředku po nejhospodárnější dopravní trase._x000d_
c) i pro další manipulaci s ocelovými hradidly, porostem, bahnem, sutí a vybouranými hmotami, u nichž základní manipulace je započtena v cenách části C01 - Udržování a opravy konstrukcí._x000d_
2. Cenu 997 32-1611 nelze použít pro první naložení na dopravní prostředek; náklady na toto naložení jsou započteny v cenách 467 95-10 Odstranění prahu, 960 . . -12 Bourání konstrukcí vodních staveb a 978 02-71 Odstranění poškozených cementových omítek._x000d_
3. V cenách jsou započteny i náklady_x000d_
a) při vodorovné dopravě po suchu na přepravu za ztížených provozních podmínek,_x000d_
b) při vodorovné dopravě po vodě na vyložení na hromady na suchu nebo na přeložení na dopravní prostředek na suchu do 15 m vodorovně a současně do 4 m svisle,_x000d_
c) při nakládání nebo překládání na dopravu do 15 m vodorovně a současně do 4 m svisle._x000d_
4. V cenách nejsou započteny náklady na uložení suti a vybouraných hmot do násypu nebo na skládku; tyto práce se oceňují cenami katalogu 800-1 Zemní práce._x000d_
</t>
  </si>
  <si>
    <t>72</t>
  </si>
  <si>
    <t>997321519</t>
  </si>
  <si>
    <t>Vodorovná doprava suti a vybouraných hmot bez naložení, s vyložením a hrubým urovnáním po suchu, na vzdálenost Příplatek k cenám za každý další i započatý 1 km přes 1 km</t>
  </si>
  <si>
    <t>1565734851</t>
  </si>
  <si>
    <t>Poznámka k položce:_x000d_
Automaticky sečtená tonáž sutě ze všech položek v dílech začínajících 9 je přepočítána koeficientem 9. Je počítáno s přesunem 10km.</t>
  </si>
  <si>
    <t>11,264*9 "Přepočtené koeficientem množství</t>
  </si>
  <si>
    <t>998</t>
  </si>
  <si>
    <t>Přesun hmot</t>
  </si>
  <si>
    <t>73</t>
  </si>
  <si>
    <t>998276101</t>
  </si>
  <si>
    <t>Přesun hmot pro trubní vedení hloubené z trub z plastických hmot nebo sklolaminátových pro vodovody nebo kanalizace v otevřeném výkopu dopravní vzdálenost do 15 m</t>
  </si>
  <si>
    <t>1966708915</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</si>
  <si>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práce._x000d_
</t>
  </si>
  <si>
    <t>SO 02-1 - Oplocení</t>
  </si>
  <si>
    <t xml:space="preserve">    2 - Zakládání</t>
  </si>
  <si>
    <t xml:space="preserve">    3 - Svislé a kompletní konstrukce</t>
  </si>
  <si>
    <t>-527045491</t>
  </si>
  <si>
    <t>"základy stožárů VO" 3*0,8*0,8*1,4</t>
  </si>
  <si>
    <t>131303102</t>
  </si>
  <si>
    <t>Hloubení zapažených i nezapažených jam ručním nebo pneumatickým nářadím s urovnáním dna do předepsaného profilu a spádu v horninách tř. 4 nesoudržných</t>
  </si>
  <si>
    <t>1452855429</t>
  </si>
  <si>
    <t xml:space="preserve">Poznámka k souboru cen:_x000d_
1. V cenách jsou započteny i náklady na přehození výkopku na přilehlém terénu na vzdálenost do 3 m od okraje jámy nebo naložení na dopravní prostředek._x000d_
2. V cenách 10-3101 až 40-3102 jsou započteny i náklady na svislý přesun horniny po házečkách do 2 metrů._x000d_
</t>
  </si>
  <si>
    <t>"počet jamek pro sloupky drátěného oplocení+ branku" (62+2)*0,3*0,3*0,8</t>
  </si>
  <si>
    <t>"jamky pro 2 vzpěry bez podhrabové desky" 2*0,2*0,6*0,3</t>
  </si>
  <si>
    <t>"jamky pro sloupky betonové průběžné hl. 1,2m" 23*0,3*0,3*1,2</t>
  </si>
  <si>
    <t>"jamky pro sloupky betonové hl. 1,2m společná" 6*0,5*0,3*1,2</t>
  </si>
  <si>
    <t>"jamky pro sloupky betonové hl. 1,2m koncová" 1*0,3*0,3*1,2</t>
  </si>
  <si>
    <t>"jamky pro sloupky betonové průběžné+koncové hl. 0,8m" (11+4)*0,3*0,3*0,8</t>
  </si>
  <si>
    <t>"jamky pro hlavní bránu a branku" (0,4*1,8+ 2*0,4*0,4)*0,8</t>
  </si>
  <si>
    <t>-1561531808</t>
  </si>
  <si>
    <t>"počet polí ztraceného bednění" 8* "délka" 2* "výška" 0,8* "šířka" 0,3</t>
  </si>
  <si>
    <t>194899550</t>
  </si>
  <si>
    <t>Poznámka k položce:_x000d_
Automatický součet výkopku z položek Hloubení. Počítáno s odvozem na vzdálenost 20km.</t>
  </si>
  <si>
    <t>1889611388</t>
  </si>
  <si>
    <t>16,792*10 "Přepočtené koeficientem množství</t>
  </si>
  <si>
    <t>-1463169879</t>
  </si>
  <si>
    <t>-1066293731</t>
  </si>
  <si>
    <t>Poznámka k položce:_x000d_
Násobeno koeficientem 1,8 t/m3.</t>
  </si>
  <si>
    <t>16,792*1,8 "Přepočtené koeficientem množství</t>
  </si>
  <si>
    <t>Zakládání</t>
  </si>
  <si>
    <t>275316121</t>
  </si>
  <si>
    <t>Základy z betonu prostého patky z betonu se zvýšenými nároky na prostředí tř. C 25/30</t>
  </si>
  <si>
    <t>39582714</t>
  </si>
  <si>
    <t xml:space="preserve">Poznámka k souboru cen:_x000d_
1. Ceny jsou určeny pro samostatné základy, které monoliticky nenavazují na další konstrukce (např. pod prefabrikované stěny). Základy, které navazují na další konstrukce, se oceňují cenami souboru cen 380 31- . . Kompletní konstrukce čistíren odpadních vod, nádrží, vodojemů, kanálů z betonu prostého._x000d_
</t>
  </si>
  <si>
    <t>"základy vlajkových stožárů" 3*0,8*0,8*1,4</t>
  </si>
  <si>
    <t>212150001AD</t>
  </si>
  <si>
    <t>PLASTOVÁ TRUBKA pr. 300 mm</t>
  </si>
  <si>
    <t>2102590833</t>
  </si>
  <si>
    <t>3*1,2</t>
  </si>
  <si>
    <t>275354111</t>
  </si>
  <si>
    <t>Bednění základových konstrukcí patek a bloků zřízení</t>
  </si>
  <si>
    <t>574086059</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</si>
  <si>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prvků._x000d_
2. Drobný spotřební materiál (např. hřebíky, vruty, materiál pro vyplnění kuželových otvorů v základu po spínacích tyčích bednění) je započten v režijních nákladech._x000d_
3. V ceně -4211 je započteno odbednění a očištění bednění._x000d_
4. V cenách nejsou obsaženy náklady na bednění vložky nebo výplně pracovních a dilatačních spár základu._x000d_
</t>
  </si>
  <si>
    <t>"základy vlajkových stožárů" 3*0,8*4*1,4</t>
  </si>
  <si>
    <t>"základy pod bednění" 8* "délka" 2* "výška" 0,8* "počet" 2</t>
  </si>
  <si>
    <t>275354211</t>
  </si>
  <si>
    <t>Bednění základových konstrukcí patek a bloků odstranění bednění</t>
  </si>
  <si>
    <t>-1842335568</t>
  </si>
  <si>
    <t>279113121</t>
  </si>
  <si>
    <t>Základové zdi z tvárnic ztraceného bednění včetně výplně z betonu bez zvláštních nároků na vliv prostředí třídy C 12/15, tloušťky zdiva 150 mm</t>
  </si>
  <si>
    <t>1254724687</t>
  </si>
  <si>
    <t xml:space="preserve">Poznámka k souboru cen:_x000d_
1. V cenách jsou započteny i náklady na dodání a uložení betonu._x000d_
2. V cenách nejsou započteny náklady na dodání a uložení betonářské výztuže; tyto se oceňují cenami souboru cen 279 36- . . Výztuž základových zdí nosných._x000d_
3. Množství jednotek se určuje v m2 plochy zdiva._x000d_
</t>
  </si>
  <si>
    <t>"počet polí" 8* "délka" 2* "výška" 0,5</t>
  </si>
  <si>
    <t>279311811</t>
  </si>
  <si>
    <t>Základové zdi z betonu prostého bez zvláštních nároků na vliv prostředí tř. C 12/15</t>
  </si>
  <si>
    <t>-300938183</t>
  </si>
  <si>
    <t xml:space="preserve">Poznámka k souboru cen:_x000d_
1. V ceně příplatku -5911 jsou započteny náklady na technologické opatření a na ztíženou betonáž pod hladinou pažící bentonitové suspenze a na průběžné odčerpávání suspenze s přepouštěním na určité místo do 20 m, popř. do vany nebo do kalové cisterny k odvozu. Odvoz se oceňuje cenami katalogu 800-2 Zvláštní zakládání objektů._x000d_
2. Hloubení s použitím bentonitové suspenze se oceňuje katalogem 800-1 Zemní práce. Bednění se neoceňuje._x000d_
3. V cenách nejsou započteny náklady na bednění; tyto se oceňují cenami souboru cen 279 35-11 Bednění základových zdí._x000d_
</t>
  </si>
  <si>
    <t>"počet polí" 8* "délka" 2* "výška" 0,8* "šířka" 0,3</t>
  </si>
  <si>
    <t>279361821</t>
  </si>
  <si>
    <t>Výztuž základových zdí nosných svislých nebo odkloněných od svislice, rovinných nebo oblých, deskových nebo žebrových, včetně výztuže jejich žeber z betonářské oceli 10 505 (R) nebo BSt 500</t>
  </si>
  <si>
    <t>1584561536</t>
  </si>
  <si>
    <t>"výztuž ztraceného bednění" 8*16* "délka" 0,75* "kg/m" 0,88* 0,001</t>
  </si>
  <si>
    <t>Svislé a kompletní konstrukce</t>
  </si>
  <si>
    <t>338121123</t>
  </si>
  <si>
    <t>Osazování sloupků a vzpěr plotových železobetonových se zabetonováním patky, o objemu do 0,15 m3</t>
  </si>
  <si>
    <t>-1839427746</t>
  </si>
  <si>
    <t xml:space="preserve">Poznámka k souboru cen:_x000d_
1. V cenách nejsou započteny náklady na:_x000d_
a) sloupky a vzpěry, toto se oceňuje ve specifikaci,_x000d_
b) vrtání jamek, tyto se oceňují souborem cen 131 1.-13.. - Vrtání jamek pro plotové sloupky tohoto katalogu._x000d_
</t>
  </si>
  <si>
    <t>"počet sloupků betonových" 35+16</t>
  </si>
  <si>
    <t>59231068AD</t>
  </si>
  <si>
    <t>sloupek plotový betonový s armaturou, průběžný, 150x150x3200mm, reliéf skládaného kamene, barva přírodní</t>
  </si>
  <si>
    <t>cena dodavatele</t>
  </si>
  <si>
    <t>-828677659</t>
  </si>
  <si>
    <t>"počet sloupků průběžných, plot 2,0m" 23+ "plot 2,4m" 12+ "ztratné" 1</t>
  </si>
  <si>
    <t>59231069AD</t>
  </si>
  <si>
    <t>sloupek plotový betonový s armaturou, koncový, 150x150x3200mm, reliéf skládaného kamene, barva přírodní</t>
  </si>
  <si>
    <t>1830131347</t>
  </si>
  <si>
    <t>"počet sloupků koncových, plot 2,0m" 12+ "plot 2,4m" 4+ "ztratné" 1</t>
  </si>
  <si>
    <t>338171115</t>
  </si>
  <si>
    <t>Montáž sloupků a vzpěr plotových ocelových trubkových nebo profilovaných výšky do 2,00 m ukotvením k pevnému podkladu</t>
  </si>
  <si>
    <t>372997072</t>
  </si>
  <si>
    <t xml:space="preserve">Poznámka k souboru cen:_x000d_
1. Ceny lze použít i pro zalití (zabetonování) vzpěr rohových sloupků._x000d_
2. V cenách nejsou započteny náklady na:_x000d_
a) sloupky a vzpěry, toto se oceňuje ve specifikaci,_x000d_
b) vrtání jamek, tyto se oceňují souborem cen 131 1.-13.. - Vrtání jamek pro plotové sloupky tohoto katalogu._x000d_
3. Výškou sloupku se rozumí jeho délka před osazením._x000d_
4. V cenách 338 17-1115 a -1125 je pevným podkladem myšlena stávající podezdívka nebo podhrabová deska._x000d_
5. Montáž pletiva se oceňuje cenami souboru cen 348 17 Osazení oplocení._x000d_
6. V cenách osazování do zemního vrutu je započten i štěrk fixující sloupek._x000d_
</t>
  </si>
  <si>
    <t>"počet vzpěr dl. 1,7m na drátěném oplocení" 20</t>
  </si>
  <si>
    <t>553422526AD</t>
  </si>
  <si>
    <t>vzpěra plotová, průřez kruhový, dl. min. 1700mm, prům. 38mm, povrchová úprava pozinkováním a potažením zeleným plastem, vč. koncovky na vzpěru</t>
  </si>
  <si>
    <t>756184696</t>
  </si>
  <si>
    <t>553422528AD</t>
  </si>
  <si>
    <t>objímka k připevnění vzpěry na sloupek o průměru 48mm</t>
  </si>
  <si>
    <t>22091807</t>
  </si>
  <si>
    <t>"počet vzpěr dl. 1,7m na drátěném oplocení" 20+ "vzpěry dl. 2,3m" 2</t>
  </si>
  <si>
    <t>553422525AD</t>
  </si>
  <si>
    <t>držák vzpěry určený k připevnění na betonovou podhrabovou desku, pozinkovaný, vč. spojovacího materiálu</t>
  </si>
  <si>
    <t>-2074364590</t>
  </si>
  <si>
    <t>338171123</t>
  </si>
  <si>
    <t>Montáž sloupků a vzpěr plotových ocelových trubkových nebo profilovaných výšky do 2,60 m se zabetonováním do 0,08 m3 do připravených jamek</t>
  </si>
  <si>
    <t>518235501</t>
  </si>
  <si>
    <t>"počet sloupků na drátěném oplocení" 62</t>
  </si>
  <si>
    <t>"počet vzpěr výšky 2,3m" 2</t>
  </si>
  <si>
    <t>553422527AD</t>
  </si>
  <si>
    <t>sloupek plotový, průřez kruhový, dl. 2600mm, prům. 48mm, tloušťka ocelové stěny 1,5mm, povrchová úprava pozinkováním a potažením zeleným plastem, vč. čepičky z PVC</t>
  </si>
  <si>
    <t>-470182955</t>
  </si>
  <si>
    <t>553422529AD</t>
  </si>
  <si>
    <t>vzpěra plotová, průřez kruhový, dl. min. 2300mm, prům. 38mm, povrchová úprava pozinkováním a potažením zeleným plastem, vč. koncovky na vzpěru</t>
  </si>
  <si>
    <t>-55426430</t>
  </si>
  <si>
    <t>"počet vzpěr dl. 2,3m" 2</t>
  </si>
  <si>
    <t>348101210</t>
  </si>
  <si>
    <t>Osazení vrat a vrátek k oplocení na sloupky ocelové, plochy jednotlivě do 2 m2</t>
  </si>
  <si>
    <t>1802136528</t>
  </si>
  <si>
    <t xml:space="preserve">Poznámka k souboru cen:_x000d_
1. V cenách jsou započteny i náklady na montážní materiál. Jedná se o drobný materiál, proto není v kalkulaci jmenovitě uveden. Tento materiál je součásti výrobní režie._x000d_
2. V cenách nejsou započteny náklady na dodávku vrat a vrátek; tyto se oceňují ve specifikaci._x000d_
</t>
  </si>
  <si>
    <t>55342322AD</t>
  </si>
  <si>
    <t>branka vchodová kovová 2000x1000mm, šíře mezi sloupky cca 1130mm, výplň drátěným poplastovaným pletivem, sloupky prům 600mm, včetně stavitelných kloubových závěsů, vč.zámku a zámkové vložky s klíči, oboustranná klika</t>
  </si>
  <si>
    <t>-234619838</t>
  </si>
  <si>
    <t>55342323AD</t>
  </si>
  <si>
    <t>brána kovová mechanická, otvor 1000x1800mm, samonosný rám branky, svislá výplň z jeklu 20x20mm, mezery ve výplni cca 100mm, sloup 100x100mm k zabetonování, dvojitý sloup 200x100mm k zabetonování, kování s koulemi na obou stranách, zámek, zámková vložka, elektrický zámek vč. protikusu, kotvicí materiál, materiál branky ocel žárově zinkovaná</t>
  </si>
  <si>
    <t>1595485779</t>
  </si>
  <si>
    <t>348101230</t>
  </si>
  <si>
    <t>Osazení vrat a vrátek k oplocení na sloupky ocelové, plochy jednotlivě přes 4 do 6 m2</t>
  </si>
  <si>
    <t>1203240014</t>
  </si>
  <si>
    <t>55342344AD</t>
  </si>
  <si>
    <t>brána kovová dvoukřídlová 3000x2000mm, výplň drátěným poplastovaným pletivem, sloupky prům. min. 600mm, včetně stavitelných kloubových závěsů, zástrče do země na obou křídlech, zámek vč. kliky na obou stranách, zámková vložka s klíčem, navíc oka na visací zámek</t>
  </si>
  <si>
    <t>287563301</t>
  </si>
  <si>
    <t>348121121</t>
  </si>
  <si>
    <t>Osazování desek plotových železobetonových prefabrikovaných do drážek předem osazených sloupků na cementovou maltu se zatřením ložných a styčných spár, při rozměru desek 300x50x2000 mm</t>
  </si>
  <si>
    <t>414983592</t>
  </si>
  <si>
    <t xml:space="preserve">Poznámka k souboru cen:_x000d_
1. V cenách nejsou započteny náklady na desky. Jejich dodání se oceňuje ve specifikaci._x000d_
</t>
  </si>
  <si>
    <t>Poznámka k položce:_x000d_
Položka je použita pro odlišnou výšku desky.</t>
  </si>
  <si>
    <t>"počet dílů oplocení v. 2,4m" 14* "počet na výšku" 6</t>
  </si>
  <si>
    <t>"počet dílů oplocení v. 2,0m" 29* "počet na výšku" 5</t>
  </si>
  <si>
    <t>592331147AD</t>
  </si>
  <si>
    <t>betonová deska plotová armovaná, pro zasunutí do drážek sloupků betonového plotu, oboustranný vzor skládaného kamene, 2070x400x55mm, barva přírodní</t>
  </si>
  <si>
    <t>1121193897</t>
  </si>
  <si>
    <t>229+ "ztratné" 2</t>
  </si>
  <si>
    <t>348121221</t>
  </si>
  <si>
    <t>Osazení podhrabových desek na ocelové sloupky, délky desek přes 2 do 3 m</t>
  </si>
  <si>
    <t>2043057271</t>
  </si>
  <si>
    <t xml:space="preserve">Poznámka k souboru cen:_x000d_
1. V cenách jsou započteny i náklady na:_x000d_
2. montážní materiál. Jedná se o drobný materiál, proto není v kalkulaci jmenovitě uveden. Tento materiál je součásti výrobní režie,_x000d_
3. montáž a dodávku držáků desek._x000d_
4. V cenách nejsou započteny náklady na dodávku desky; tyto se oceňují ve specifikaci._x000d_
</t>
  </si>
  <si>
    <t>"počet podhrabových desek" 55</t>
  </si>
  <si>
    <t>592331144AD</t>
  </si>
  <si>
    <t>držák podhrabové desky výšky 250 mm, průběžný, pozink</t>
  </si>
  <si>
    <t>1777767639</t>
  </si>
  <si>
    <t>592331145AD</t>
  </si>
  <si>
    <t>držák podhrabové desky výšky 250 mm, koncový, pozink</t>
  </si>
  <si>
    <t>-1175577273</t>
  </si>
  <si>
    <t>592331146AD</t>
  </si>
  <si>
    <t>podhrabová deska betonová, přírodní, rozměrů 2450x250x50 mm, vyztužená ocelí</t>
  </si>
  <si>
    <t>-1074378673</t>
  </si>
  <si>
    <t>55+ "ztratné" 1</t>
  </si>
  <si>
    <t>348172115</t>
  </si>
  <si>
    <t>Montáž vjezdových bran samonosných posuvných jednokřídlových plochy přes 6 do 9 m2</t>
  </si>
  <si>
    <t>-559274140</t>
  </si>
  <si>
    <t xml:space="preserve">Poznámka k souboru cen:_x000d_
1. V ceně -2911 je započteno i náklady na programování pohonu._x000d_
2. Ceny neobsahují vybetonování základu pro ukotvení brány o šířce 60 cm a délce1/3 brány; tyto se oceňují cenami katalogu 801-1 Budovy a haly - zděné a monolitické._x000d_
</t>
  </si>
  <si>
    <t>348172911</t>
  </si>
  <si>
    <t>Montáž vjezdových bran doplňků pohonu pro bránu</t>
  </si>
  <si>
    <t>244099999</t>
  </si>
  <si>
    <t>55342391AD</t>
  </si>
  <si>
    <t>brána kovová pojezdová samonosná, otvor 3500x1800mm, rozměr brány 5500x1800mm, samonosný rám brány, svislá výplň z jeklu 20x20mm, mezery ve výplni cca 100mm, sloup s rolnou pro vedení brány, odjezdový sloup 100x100mm, dojezdová kapsa, přední ucpávka, zadní ucpávka, pojezdové vozíčky, ocelový C profil dl. 6m, kotvicí materiál, materiál brány ocel žárově zinkovaná</t>
  </si>
  <si>
    <t>-1249274788</t>
  </si>
  <si>
    <t>55342392AD</t>
  </si>
  <si>
    <t>pohon pojezdové brány, pohon pro brány do 900kg, pro 230V, rychlost 0,2m/s, tažná síla 590N, vč. majáku s LED diodami, fotobuňky s příslušenstvím pro detekci osobních vozů, vč. dálkového ovládání 868MHz a jejího přijímače, vč. ocelového hřebene z oceli žárově pozinkované dl. min. 5m, vč. napojení stávajícího GSM modulu na pohon</t>
  </si>
  <si>
    <t>1293787871</t>
  </si>
  <si>
    <t>55342393AD</t>
  </si>
  <si>
    <t>materiál pro připevnění stávajícího GSM modulu a jeho ochranu před povětrnostními vlivy</t>
  </si>
  <si>
    <t>-932783310</t>
  </si>
  <si>
    <t>348401230</t>
  </si>
  <si>
    <t>Montáž oplocení z pletiva strojového bez napínacích drátů přes 1,6 do 2,0 m</t>
  </si>
  <si>
    <t>-657306602</t>
  </si>
  <si>
    <t xml:space="preserve">Poznámka k souboru cen:_x000d_
1. V cenách nejsou započteny náklady na dodávku pletiva a drátů, tyto se oceňují ve specifikaci._x000d_
</t>
  </si>
  <si>
    <t>"délky oplocení z pletiva" 11,4+9,3+20,6+15,6+5,1+36,4+58,3</t>
  </si>
  <si>
    <t>31327519AD</t>
  </si>
  <si>
    <t>pletivo drátěné plastifikované, zelené barvy, se čtvercovými oky 50x50mm, tloušťka drátu 2,7mm vč. plastu, min. 1,7mm jádro, výška 1800mm</t>
  </si>
  <si>
    <t>442097484</t>
  </si>
  <si>
    <t>"ztratné do celých rolí 25m" 43,3</t>
  </si>
  <si>
    <t>348401350</t>
  </si>
  <si>
    <t>Montáž oplocení z pletiva rozvinutí, uchycení a napnutí drátu napínacího</t>
  </si>
  <si>
    <t>-1475845437</t>
  </si>
  <si>
    <t>Poznámka k položce:_x000d_
Vč. nákladů na ztratné, vč. dodávek materiálu potřebného k napínání drátů a k přichycení pletiva.</t>
  </si>
  <si>
    <t>"délky oplocení z pletiva" (11,4+9,3+20,6+15,6+5,1+36,4+58,3)* "počet drátů" 3</t>
  </si>
  <si>
    <t>15615301AD</t>
  </si>
  <si>
    <t>drát kruhový napínací k pletivu, potažený plastem barvy zelené</t>
  </si>
  <si>
    <t>1586320163</t>
  </si>
  <si>
    <t>210204011</t>
  </si>
  <si>
    <t>Montáž stožárů osvětlení, bez zemních prací ocelových samostatně stojících, délky do 12 m</t>
  </si>
  <si>
    <t>1878333593</t>
  </si>
  <si>
    <t>"počet stožárů vlajek" 3</t>
  </si>
  <si>
    <t>316741190AD</t>
  </si>
  <si>
    <t xml:space="preserve">stožár vlajkový výšky 6,0m nad zemí, průměr 50/66mm, hliníkové eloxované roury, otočná hlavice, hliníkový vrchlík,  vedení lanka uvnitř stožáru, mechanismus zajištění lanka, zámek na imbus, závaží, POE úchyty na vlajku, otočné rameno reagující na směr větru, plastové zakončení stožáru, pevná patka na zabetonování do země</t>
  </si>
  <si>
    <t>128</t>
  </si>
  <si>
    <t>-1145770678</t>
  </si>
  <si>
    <t>316741199AD</t>
  </si>
  <si>
    <t>vlajka dlouhodobě odolávající povětrnosti, z polyesterové tkaniny 160g/m2, rozměr 150x225mm, vybavená tunelem na otočné rameno a možností připnutí k POE úchytům</t>
  </si>
  <si>
    <t>-2008132703</t>
  </si>
  <si>
    <t>"ČR+ EU+ s logem SŽDC podle manuálů SŽDC" 1+1+1</t>
  </si>
  <si>
    <t>966052121</t>
  </si>
  <si>
    <t>Bourání plotových sloupků a vzpěr železobetonových výšky do 2,5 m s betonovou patkou</t>
  </si>
  <si>
    <t>759812011</t>
  </si>
  <si>
    <t xml:space="preserve">Poznámka k souboru cen:_x000d_
1. V cenách jsou započteny i náklady na odklizení materiálu na vzdálenost do 20 m nebo naložení na dopravní prostředek._x000d_
</t>
  </si>
  <si>
    <t>"délka oplocení s ocel. sloupky" (55+144+15-32-7-13)* "počet sloupků/m" 0,4</t>
  </si>
  <si>
    <t>"zaokrouhlení" 0,2</t>
  </si>
  <si>
    <t>966071711</t>
  </si>
  <si>
    <t>Bourání plotových sloupků a vzpěr ocelových trubkových nebo profilovaných výšky do 2,50 m zabetonovaných</t>
  </si>
  <si>
    <t>1988933517</t>
  </si>
  <si>
    <t>"délka oplocení s ocel. sloupky" (32+7+5,3+13)* "počet sloupků/m" 0,5</t>
  </si>
  <si>
    <t>"zaokrouhlení" 0,35</t>
  </si>
  <si>
    <t>966071821</t>
  </si>
  <si>
    <t>Rozebrání oplocení z pletiva drátěného se čtvercovými oky, výšky do 1,6 m</t>
  </si>
  <si>
    <t>-1031717054</t>
  </si>
  <si>
    <t xml:space="preserve">Poznámka k souboru cen:_x000d_
1. V cenách jsou započteny i náklady na odklizení materiálu na vzdálenost do 20 m nebo naložení na dopravní prostředek._x000d_
2. V cenách nejsou započteny náklady na demontáž sloupků._x000d_
</t>
  </si>
  <si>
    <t>"odstranění oplocení výšky 1,1m" 5,3</t>
  </si>
  <si>
    <t>966071822</t>
  </si>
  <si>
    <t>Rozebrání oplocení z pletiva drátěného se čtvercovými oky, výšky přes 1,6 do 2,0 m</t>
  </si>
  <si>
    <t>185121368</t>
  </si>
  <si>
    <t>"odstranění oplocení výšky do 2m" 55+144+15</t>
  </si>
  <si>
    <t>966073810</t>
  </si>
  <si>
    <t>Rozebrání vrat a vrátek k oplocení plochy jednotlivě do 2 m2</t>
  </si>
  <si>
    <t>-766524305</t>
  </si>
  <si>
    <t>"odstranění branky" 1,1*1</t>
  </si>
  <si>
    <t>966073812</t>
  </si>
  <si>
    <t>Rozebrání vrat a vrátek k oplocení plochy jednotlivě přes 6 do 10 m2</t>
  </si>
  <si>
    <t>-1287867114</t>
  </si>
  <si>
    <t>"odstranění bran" 4,1*2+ 4,2*2</t>
  </si>
  <si>
    <t>966073813</t>
  </si>
  <si>
    <t>Rozebrání vrat a vrátek k oplocení plochy jednotlivě přes 10 do 20 m2</t>
  </si>
  <si>
    <t>-509329838</t>
  </si>
  <si>
    <t>"odstranění bran" 6*2</t>
  </si>
  <si>
    <t>1286344792</t>
  </si>
  <si>
    <t>"tonáž veškeré suti z dílů začínajících 9" 16,635</t>
  </si>
  <si>
    <t>1101908057</t>
  </si>
  <si>
    <t>-1528627964</t>
  </si>
  <si>
    <t>16,635*9 "Přepočtené koeficientem množství</t>
  </si>
  <si>
    <t>998232131</t>
  </si>
  <si>
    <t>Přesun hmot pro oplocení se svislou nosnou konstrukcí monolitickou betonovou tyčovou nebo plošnou vodorovná dopravní vzdálenost do 50 m, pro oplocení výšky do 3 m</t>
  </si>
  <si>
    <t>977268060</t>
  </si>
  <si>
    <t xml:space="preserve">Poznámka k souboru cen:_x000d_
1. Cenu -2111 lze použít i pro oplocení ze sloupků a dílců prefabrikovaných dřevěných, kovových nebo železobetonových_x000d_
</t>
  </si>
  <si>
    <t>B1</t>
  </si>
  <si>
    <t>46,2</t>
  </si>
  <si>
    <t>SO 02-2 - Zpevněné plochy</t>
  </si>
  <si>
    <t xml:space="preserve">      11 - Zemní práce - přípravné a přidružené práce</t>
  </si>
  <si>
    <t xml:space="preserve">      18 - Zemní práce - povrchové úpravy terénu</t>
  </si>
  <si>
    <t xml:space="preserve">    5 - Komunikace pozemní</t>
  </si>
  <si>
    <t xml:space="preserve">      91 - Doplňující konstrukce a práce pozemních komunikací, letišť a ploch</t>
  </si>
  <si>
    <t>M - Práce a dodávky M</t>
  </si>
  <si>
    <t xml:space="preserve">    46-M - Zemní práce při extr.mont.pracích</t>
  </si>
  <si>
    <t>120001101</t>
  </si>
  <si>
    <t>Příplatek k cenám vykopávek za ztížení vykopávky v blízkosti inženýrských sítí nebo výbušnin v horninách jakékoliv třídy</t>
  </si>
  <si>
    <t>-496582359</t>
  </si>
  <si>
    <t xml:space="preserve">Poznámka k souboru cen:_x000d_
1. Cena je určena pro:_x000d_
a) podzemní vedení procházející odkopávkou nebo prokopávkou, korytem vodoteče, melioračním kanálem nebo uložené ve stěně výkopu při jakékoliv hloubce vedení pod původním terénem nebo jeho výšce nade dnem výkopu a jakémkoliv jeho směru ke stranám výkopu;_x000d_
b) výbušniny nezaložené dodavatelem._x000d_
2. Cenu lze použít i tehdy, narazí-li se na vedení nebo výbušninu až při vykopávce, a to pro objem výkopu, který je projektantem nebo investorem označen, v němž by toto nebo jiné nepředvídané vedení nebo výbušnina mohlo být uloženo. Toto ustanovení neplatí pro objem tř. 6 a 7._x000d_
3. Cenu nelze použít pro ztížení vykopávky v blízkosti podzemních vedení nebo výbušnin, u nichž je projektem zakázáno použít při vykopávce kovové nástroje nebo nářadí. Tyto práce se ocení individuálně._x000d_
4. Množství ztížení vykopávky v blízkosti:_x000d_
a) podzemního vedení, jehož půdorysná a výšková plocha:_x000d_
- je v projektu uvedena, určí se jako objem myšleného hranolu, jehož průřezem je obdélník, jehož horní vodorovná a obě svislé strany jsou ve vzdálenosti 0,5 m a dolní vodorovná strana je ve vzdálenosti 1 m od přilehlého vnějšího líce vedení, příp. jeho obalu a délka se rovná osové délce vedení ve výkopišti nebo délce vedení ve stěně výkopu. Vymezí-li projekt prostor, v němž je nutno při vykopávce postupovat opatrně větší, platí cena pro celý objem výkopku v tomto prostoru. Od takto zjištěného množství se odečítá objem vedení i s příp. se vyskytujícím obalem._x000d_
- není v projektu uvedena, avšak která podle projektu nebo podle sdělení investora jsou pravděpodobně ve výkopišti uložena, se rovná objemu výkopu, který je projektem nebo investorem takto označen._x000d_
b) výbušniny určí vždy projektant nebo investor, ať je v projektu uvedeno či neuvedeno._x000d_
5. Je-li vedení položeno ve výkopišti tak, že se vykopávka v celém výše popsaném objemu nevykopává, např. blízko stěn nebo dna výkopu, oceňuje se ztížení vykopávky jen pro tu část objemu, v níž se vykopávka provádí._x000d_
6. Jsou-li ve výkopišti dvě vedení položena tak blízko sebe, že se výše uvedené objemy pro obě vedení pronikají, určí se množství ztížení vykopávky tak, aby se pronik započetl jen jednou._x000d_
7. Objem ztížení vykopávky se od celkového objemu výkopu neodečítá._x000d_
8. Dočasné zajištění různých podzemních vedení ve výkopišti se oceňuje cenami souboru cen 119 00-14 Dočasné zajištění podzemního potrubí nebo vedení ve výkopišti._x000d_
9. Množství jednotek ztížení vykopávky v blízkosti výbušnin nezaložených dodavatelem se určí přiměřeně podle poznámek č. 2 a 4._x000d_
</t>
  </si>
  <si>
    <t>"odkopávky a hloubení" (945,16+ 38,96)* "podíl 20%" 0,2</t>
  </si>
  <si>
    <t>122301102</t>
  </si>
  <si>
    <t>Odkopávky a prokopávky nezapažené s přehozením výkopku na vzdálenost do 3 m nebo s naložením na dopravní prostředek v hornině tř. 4 přes 100 do 1 000 m3</t>
  </si>
  <si>
    <t>698129589</t>
  </si>
  <si>
    <t xml:space="preserve">Poznámka k souboru cen:_x000d_
1. Odkopávky a prokopávky v roubených prostorech se oceňují podle čl. 3116 Všeobecných podmínek tohoto katalogu._x000d_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m3._x000d_
3. Ceny lze použít i pro vykopávky odpadových jam._x000d_
4. Ceny lze použít i pro sejmutí podorničí. Přitom se přihlíží k ustanovení čl. 3112 Všeobecných podmínek tohoto katalogu._x000d_
</t>
  </si>
  <si>
    <t>"tloušťky konstrukcí" 0,67*(129+125+186)+ 0,60*194+ 0,48*249+ 0,54*504+ 0,24*57+ 0,1*(13+9)</t>
  </si>
  <si>
    <t>"snížení nivelety" 280*0,15- "zvýšení" 140*0,08</t>
  </si>
  <si>
    <t>"odečtení bourání v místě konstrukcí" -370*0,15-718*0,25-285*0,3</t>
  </si>
  <si>
    <t>"odkopávky pro výměnu" 1387* "vrstvy" 2* 0,15</t>
  </si>
  <si>
    <t>-96889142</t>
  </si>
  <si>
    <t>"drenáže" (13+4+6+25,5+6+5,5+37,5+3,5+5)*0,4*0,4</t>
  </si>
  <si>
    <t>"hluboká drenáž" 35*0,4*0,75</t>
  </si>
  <si>
    <t>"vsakovací rýha" 23*0,5</t>
  </si>
  <si>
    <t>131203102</t>
  </si>
  <si>
    <t>Hloubení zapažených i nezapažených jam ručním nebo pneumatickým nářadím s urovnáním dna do předepsaného profilu a spádu v horninách tř. 3 nesoudržných</t>
  </si>
  <si>
    <t>-1385995435</t>
  </si>
  <si>
    <t>"patky pro kolostavy" 4*2*(0,3*0,3*0,3)</t>
  </si>
  <si>
    <t>-1441605096</t>
  </si>
  <si>
    <t>Poznámka k položce:_x000d_
Automatický součet výkopku z položek Hloubení a Odstranění kameniva těženého. Počítáno s odvozem na vzdálenost 10km.</t>
  </si>
  <si>
    <t>-1397717356</t>
  </si>
  <si>
    <t>985,946*10 "Přepočtené koeficientem množství</t>
  </si>
  <si>
    <t>1971159794</t>
  </si>
  <si>
    <t>2081066276</t>
  </si>
  <si>
    <t>985,946*1,8 "Přepočtené koeficientem množství</t>
  </si>
  <si>
    <t>1910121096</t>
  </si>
  <si>
    <t>"plocha ŠD15+ŠD16" 89+ 127,6</t>
  </si>
  <si>
    <t>"ŠD21+ŠD27" 249+ 504</t>
  </si>
  <si>
    <t>"plocha ŠD20, červená dlažba" 129+125</t>
  </si>
  <si>
    <t>"plocha ŠD20, šedá dlažba" 186+194</t>
  </si>
  <si>
    <t>"předláždění dlaždic" 12</t>
  </si>
  <si>
    <t>"ACP16+" 22</t>
  </si>
  <si>
    <t>"pod obrubníky" 222,92*0,4+ 161,4*0,3+ 121,4*0,25</t>
  </si>
  <si>
    <t>211531111</t>
  </si>
  <si>
    <t>Výplň kamenivem do rýh odvodňovacích žeber nebo trativodů bez zhutnění, s úpravou povrchu výplně kamenivem hrubým drceným frakce 16 až 63 mm</t>
  </si>
  <si>
    <t>-639194323</t>
  </si>
  <si>
    <t xml:space="preserve">Poznámka k souboru cen:_x000d_
1. V ceně 51-1111 jsou započteny i náklady na průduchy vytvořené z lomového kamene._x000d_
2. V cenách 52-1111 až 58-1111 nejsou započteny náklady na zřízení průduchů; tyto práce se oceňují cenami:_x000d_
a) souboru cen 212 71-11 Trativody z trub z prostého betonu bez lože,_x000d_
b) souboru cen 212 75-5 . Trativody bez lože z drenážních trubek._x000d_
3. Množství měrných jednotek se určuje v m3 vyplňovaného prostoru. Objem potrubí a lože se do vyplňovaného prostoru nezapočítává._x000d_
</t>
  </si>
  <si>
    <t>"hluboká drenáž" 35*0,4*0,4</t>
  </si>
  <si>
    <t>211571121</t>
  </si>
  <si>
    <t>Výplň kamenivem do rýh odvodňovacích žeber nebo trativodů bez zhutnění, s úpravou povrchu výplně kamenivem drobným těženým</t>
  </si>
  <si>
    <t>-675498789</t>
  </si>
  <si>
    <t>"hluboká drenáž" 35*0,4*0,35</t>
  </si>
  <si>
    <t>211971121</t>
  </si>
  <si>
    <t>Zřízení opláštění výplně z geotextilie odvodňovacích žeber nebo trativodů v rýze nebo zářezu se stěnami svislými nebo šikmými o sklonu přes 1:2 při rozvinuté šířce opláštění do 2,5 m</t>
  </si>
  <si>
    <t>-1325085657</t>
  </si>
  <si>
    <t xml:space="preserve">Poznámka k souboru cen:_x000d_
1. Ceny jsou určeny:_x000d_
a) pro jakékoliv druhy a rozměry geotextilií,_x000d_
b) i pro zřízení svislého drénu z jedné nebo více vrstev geotextilie přiložených na stěnu rýhy nebo zářezu,_x000d_
c) pro způsob spojování geotextilií přesahy._x000d_
2. Ceny nelze použít:_x000d_
a) pro zřízení opláštění výplně v zapažených rýhách; toto opláštění se oceňuje individuálně,_x000d_
b) pro knotové drény (geodrény); tyto drény se oceňují cenami souboru cen 211 97-21 Vpichování svislých konsolidačních prefabrikovaných drénů,_x000d_
c) pro zřízení vrstev z geotextilií; toto zřízení vrstev z geotextilií se ocení cenami souboru cen 213 14 Zřízení vrstvy z geotextilie._x000d_
3. V cenách jsou započteny i náklady na zřízení předepsaných přesahů a na potřebné zatěžování nebo připevňování geotextilie ke stěnám výkopu při provádění._x000d_
4. V cenách nejsou započteny náklady na dodání geotextilie; toto dodání se oceňuje ve specifikaci. Ztratné lze dohodnout ve výši 2 %._x000d_
5. Množství měrných jednotek:_x000d_
a) se určuje v m2 rozvinuté plochy opláštění bez jakýchkoliv přesahů. Při opláštění z více vrstev geotextilií se pro určení množství měrných jednotek oceňuje každá vrstva samostatně,_x000d_
b) pro dodání geotextilie oceňované ve specifikaci se určí v m2 geotextilie včetně přesahů a prořezů stanovených projektovou dokumentací._x000d_
</t>
  </si>
  <si>
    <t>(35+13+4+6+25,5+6+5,5+37,5+3,5+5)*2+ "na koncích" 0,6*10</t>
  </si>
  <si>
    <t>693112270</t>
  </si>
  <si>
    <t>geotextilie netkaná separační, ochranná, filtrační, drenážní PES 200g/m2</t>
  </si>
  <si>
    <t>1541856937</t>
  </si>
  <si>
    <t>212755216</t>
  </si>
  <si>
    <t>Trativody bez lože z drenážních trubek plastových flexibilních D 160 mm</t>
  </si>
  <si>
    <t>-377977203</t>
  </si>
  <si>
    <t xml:space="preserve">Poznámka k souboru cen:_x000d_
1. Ceny jsou určeny pro uložení drenážních trubek do výkopu bez lože a obsypu._x000d_
2. Trativody včetně lože a obsypu trubek se ocení cenami souboru cen 212 75-2 . Trativody z drenážních trubek katalogu 827-1 Vedení trubní dálková a přípojná – vodovody a kanalizace._x000d_
</t>
  </si>
  <si>
    <t>Poznámka k položce:_x000d_
Včetně napojení do uličních vpustí.</t>
  </si>
  <si>
    <t>"drenáže" 35+13+4+6+25,5+6+5,5+37,5+3,5+5</t>
  </si>
  <si>
    <t>Zemní práce - přípravné a přidružené práce</t>
  </si>
  <si>
    <t>111201101</t>
  </si>
  <si>
    <t>Odstranění křovin a stromů s odstraněním kořenů průměru kmene do 100 mm do sklonu terénu 1 : 5, při celkové ploše do 1 000 m2</t>
  </si>
  <si>
    <t>-749802919</t>
  </si>
  <si>
    <t xml:space="preserve">Poznámka k souboru cen:_x000d_
1. Cenu -1104 lze použít jestliže se odstranění stromů a křovin neprovádí na holo._x000d_
2. Cena -1101 je určena i pro:_x000d_
a) odstraňování křovin a stromů o průměru kmene do 100 mm z ploch, jejichž celková výměra je větší než 1 000 m2 při sklonu terénu strmějším než 1 : 5;_x000d_
b) LTM při jakékoliv celkové ploše jednotlivě přes 30 m2._x000d_
3. V ceně jsou započteny i náklady na případné nutné odklizení křovin a stromů na hromady na vzdálenost do 50 m nebo naložení na dopravní prostředek._x000d_
4. Průměr kmenů stromů (křovin) se měří 0,15 m nad přilehlým terénem._x000d_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</si>
  <si>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"v záhonu u chodníku" 10</t>
  </si>
  <si>
    <t>"za trafostanicí" 40</t>
  </si>
  <si>
    <t>"větve a menší výhony tůjí" 12*1,5+ 39*1,5</t>
  </si>
  <si>
    <t>111201409AD</t>
  </si>
  <si>
    <t>Likvidace odstraněných křovin a stromů průměru kmene do 100 mm, včetně odvozu a poplatků</t>
  </si>
  <si>
    <t>-1635133854</t>
  </si>
  <si>
    <t>112101121</t>
  </si>
  <si>
    <t>Odstranění stromů s odřezáním kmene a s odvětvením jehličnatých bez odkornění, průměru kmene přes 100 do 300 mm</t>
  </si>
  <si>
    <t>613685788</t>
  </si>
  <si>
    <t xml:space="preserve">Poznámka k souboru cen:_x000d_
1. Ceny jsou určeny pro odstranění stromů v rámci přípravy staveniště._x000d_
2. Ceny lze použít i pro odstranění stromů ze sesuté zeminy, vývratů a polomů._x000d_
3. V ceně jsou započteny i náklady na případné nutné odklizení kmene a větví odděleně na vzdálenost do 50 m nebo s naložením na dopravní prostředek._x000d_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5. Ceny nelze užít v případě, kdy je nutné odstraňování stromu po částech; tyto práce lze oceňovat příslušnými cenami katalogu 823-1 Plochy a úprava území._x000d_
</t>
  </si>
  <si>
    <t>"kmeny tůjí a vmísených dřevin" 15+23</t>
  </si>
  <si>
    <t>112201101</t>
  </si>
  <si>
    <t>Odstranění pařezů s jejich vykopáním, vytrháním nebo odstřelením, s přesekáním kořenů průměru přes 100 do 300 mm</t>
  </si>
  <si>
    <t>-1133927616</t>
  </si>
  <si>
    <t xml:space="preserve">Poznámka k souboru cen:_x000d_
1. Ceny lze použít i pro odstranění pařezů ze sesuté zeminy, vývratů a polomů._x000d_
2. V ceně jsou započteny i náklady na případné nutné odklizení pařezů na hromady na vzdálenost do 50 m nebo naložení na dopravní prostředek._x000d_
3. Mají-li se odstraňovat pařezy z pokáceného souvislého lesního porostu, lze počet pařezů stanovit s přihlédnutím k tabulce v příloze č. 1._x000d_
4. Zásyp jam po pařezech se oceňuje cenami souboru cen 174 20-12 této části katalogu._x000d_
5. Průměr pařezu se měří v místě řezu kmene na základě dvojího na sebe kolmého měření a následného zprůměrování naměřených hodnot._x000d_
</t>
  </si>
  <si>
    <t>"pařezy tůjí a vmísených dřevin" 15+23</t>
  </si>
  <si>
    <t>"původní pařezy prům. 30" 5</t>
  </si>
  <si>
    <t>112201102</t>
  </si>
  <si>
    <t>Odstranění pařezů s jejich vykopáním, vytrháním nebo odstřelením, s přesekáním kořenů průměru přes 300 do 500 mm</t>
  </si>
  <si>
    <t>1502286480</t>
  </si>
  <si>
    <t>"původní pařezy prům. do 50" 4</t>
  </si>
  <si>
    <t>184818232</t>
  </si>
  <si>
    <t>Ochrana kmene bedněním před poškozením stavebním provozem zřízení včetně odstranění výšky bednění do 2 m průměru kmene přes 300 do 500 mm</t>
  </si>
  <si>
    <t>1285641010</t>
  </si>
  <si>
    <t>"ochránění kmene lípy" 1</t>
  </si>
  <si>
    <t>Zemní práce - povrchové úpravy terénu</t>
  </si>
  <si>
    <t>121101101</t>
  </si>
  <si>
    <t>Sejmutí ornice nebo lesní půdy s vodorovným přemístěním na hromady v místě upotřebení nebo na dočasné či trvalé skládky se složením, na vzdálenost do 50 m</t>
  </si>
  <si>
    <t>-2085250833</t>
  </si>
  <si>
    <t xml:space="preserve">Poznámka k souboru cen:_x000d_
1. V cenách jsou započteny i náklady na příp. nutné naložení sejmuté ornice na dopravní prostředek._x000d_
2. V cenách nejsou započteny náklady na odstranění nevhodných přimísenin (kamenů, kořenů apod.); tyto práce se ocení individuálně._x000d_
3. Množství ornice odebírané ze skládek se do objemu vykopávek pro volbu cen podle množství nezapočítává. Ceny souboru cen 122 . 0-11 Odkopávky a prokopávky nezapažené, se volí pro ornici odebíranou z projektovaných dočasných skládek;_x000d_
a) na staveništi podle součtu objemu ze všech skládek,_x000d_
b) mimo staveniště podle objemu každé skládky zvlášť._x000d_
4. Uložení ornice na skládky se oceňuje podle ustanovení v poznámkách č. 1 a 2 k ceně 171 20-1201 Uložení sypaniny na skládky. Složení ornice na hromady v místě upotřebení se neoceňuje._x000d_
5. Odebírá-li se ornice z projektované dočasné skládky, oceňuje se její naložení a přemístění podle čl. 3172 Všeobecných podmínek tohoto katalogu._x000d_
6. Přemísťuje-li se ornice na vzdálenost větší něž 250 m, vzdálenost 50 m se pro určení vzdálenosti vodorovného přemístění neodečítá a ocení se sejmutí a přemístění bez ohledu na ustanovení pozn. č. 1 takto:_x000d_
a) sejmutí ornice na vzdálenost 50m cenou 121 10-1101;_x000d_
b) naložení příslušnou cenou souboru cen 167 10- . ._x000d_
c) vodorovné přemístění cenami souboru cen 162 . 0- . . Vodorovné přemístění výkopku._x000d_
7. Sejmutí podorničí se oceňuje cenami odkopávek s přihlédnutím k ustanovení čl. 3112 Všeobecných podmínek tohoto katalogu._x000d_
</t>
  </si>
  <si>
    <t>"sejmutí ornice" 688*0,15</t>
  </si>
  <si>
    <t>162601102</t>
  </si>
  <si>
    <t>Vodorovné přemístění výkopku nebo sypaniny po suchu na obvyklém dopravním prostředku, bez naložení výkopku, avšak se složením bez rozhrnutí z horniny tř. 1 až 4 na vzdálenost přes 4 000 do 5 000 m</t>
  </si>
  <si>
    <t>1054773358</t>
  </si>
  <si>
    <t xml:space="preserve">"objem z položky sejmutí ornice" 103,2+  "objem rozprostření" 130*0,15</t>
  </si>
  <si>
    <t>167101101</t>
  </si>
  <si>
    <t>Nakládání, skládání a překládání neulehlého výkopku nebo sypaniny nakládání, množství do 100 m3, z hornin tř. 1 až 4</t>
  </si>
  <si>
    <t>1422330415</t>
  </si>
  <si>
    <t>130*0,15</t>
  </si>
  <si>
    <t>181301101</t>
  </si>
  <si>
    <t>Rozprostření a urovnání ornice v rovině nebo ve svahu sklonu do 1:5 při souvislé ploše do 500 m2, tl. vrstvy do 100 mm</t>
  </si>
  <si>
    <t>-2068385023</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</si>
  <si>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2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</si>
  <si>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"ohumusování" 130</t>
  </si>
  <si>
    <t>181411131</t>
  </si>
  <si>
    <t>Založení trávníku na půdě předem připravené plochy do 1000 m2 výsevem včetně utažení parkového v rovině nebo na svahu do 1:5</t>
  </si>
  <si>
    <t>-21402795</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</si>
  <si>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</si>
  <si>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005724100</t>
  </si>
  <si>
    <t>osivo směs travní parková</t>
  </si>
  <si>
    <t>kg</t>
  </si>
  <si>
    <t>-2110965308</t>
  </si>
  <si>
    <t>130*0,02 "kg/m2"</t>
  </si>
  <si>
    <t>Komunikace pozemní</t>
  </si>
  <si>
    <t>564551111</t>
  </si>
  <si>
    <t>Zřízení podsypu nebo podkladu ze sypaniny s rozprostřením, vlhčením, a zhutněním, po zhutnění tl. 150 mm</t>
  </si>
  <si>
    <t>2146813623</t>
  </si>
  <si>
    <t xml:space="preserve">Poznámka k souboru cen:_x000d_
1. Ceny jsou určeny, jen předepíše-li projekt zřízení podsypu nebo podkladu ze sypaniny ze zemníku nebo z výkopku v trase._x000d_
2. V cenách nejsou započteny náklady na získání sypaniny a její přemístění k místu zabudování, které se oceňuje podle ustanovení čl. 3111 Všeobecných podmínek části části A 01 tohoto katalogu._x000d_
</t>
  </si>
  <si>
    <t>"výměna, plocha dlažby tl. 8" 1387* "vrstvy" 2</t>
  </si>
  <si>
    <t>58344229</t>
  </si>
  <si>
    <t>štěrkodrť frakce 0/125</t>
  </si>
  <si>
    <t>-984456772</t>
  </si>
  <si>
    <t>"plocha výměny*vrstvy*tloušťka" 1387*2*0,15* "přepočet na tuny" 1,8</t>
  </si>
  <si>
    <t>564841112</t>
  </si>
  <si>
    <t>Podklad ze štěrkodrti ŠD s rozprostřením a zhutněním, po zhutnění tl. 130 mm</t>
  </si>
  <si>
    <t>-1099100248</t>
  </si>
  <si>
    <t>"vyrovnání ze ŠD13" 194</t>
  </si>
  <si>
    <t>564851111</t>
  </si>
  <si>
    <t>Podklad ze štěrkodrti ŠD s rozprostřením a zhutněním, po zhutnění tl. 150 mm</t>
  </si>
  <si>
    <t>-382222360</t>
  </si>
  <si>
    <t>"podél oplocení" 19+4+9+57</t>
  </si>
  <si>
    <t>564851112</t>
  </si>
  <si>
    <t>Podklad ze štěrkodrti ŠD s rozprostřením a zhutněním, po zhutnění tl. 160 mm</t>
  </si>
  <si>
    <t>-2142108641</t>
  </si>
  <si>
    <t>"plochy pro pěší" 49+12+13+52+1,1+0,5</t>
  </si>
  <si>
    <t>564861111</t>
  </si>
  <si>
    <t>Podklad ze štěrkodrti ŠD s rozprostřením a zhutněním, po zhutnění tl. 200 mm</t>
  </si>
  <si>
    <t>-2068264403</t>
  </si>
  <si>
    <t>"vyrování ze ŠD20, červená dlažba" 129+125</t>
  </si>
  <si>
    <t>"vyrování ze ŠD20, šedá dlažba" 186+194</t>
  </si>
  <si>
    <t>564861112</t>
  </si>
  <si>
    <t>Podklad ze štěrkodrti ŠD s rozprostřením a zhutněním, po zhutnění tl. 210 mm</t>
  </si>
  <si>
    <t>1314668419</t>
  </si>
  <si>
    <t>"ŠD21, červená dlažba" 12+25</t>
  </si>
  <si>
    <t>"ŠD21, šedá dlažba" 212</t>
  </si>
  <si>
    <t>564871113</t>
  </si>
  <si>
    <t>Podklad ze štěrkodrti ŠD s rozprostřením a zhutněním, po zhutnění tl. 270 mm</t>
  </si>
  <si>
    <t>1020175344</t>
  </si>
  <si>
    <t>"ŠD27, červená dlažba" 47</t>
  </si>
  <si>
    <t>"ŠD27, šedá dlažba" 192+89+176</t>
  </si>
  <si>
    <t>564952111</t>
  </si>
  <si>
    <t>Podklad z mechanicky zpevněného kameniva MZK (minerální beton) s rozprostřením a s hutněním, po zhutnění tl. 150 mm</t>
  </si>
  <si>
    <t>-1294651387</t>
  </si>
  <si>
    <t xml:space="preserve">Poznámka k souboru cen:_x000d_
1. ČSN 73 6126-1 připouští pro MZK max. tl. 300 mm._x000d_
2. V cenách nejsou započteny náklady na:_x000d_
a) ochranu povrchu podkladu filtračním postřikem, který se oceňuje cenami souboru cen 573 11-11,_x000d_
b) spojovací postřik před pokládkou asfaltových směsí, který se oceňuje cenami souboru cen 573 2.-11._x000d_
</t>
  </si>
  <si>
    <t>"plocha dlažby tl. 8" 1387</t>
  </si>
  <si>
    <t>565145121</t>
  </si>
  <si>
    <t>Asfaltový beton vrstva podkladní ACP 16 (obalované kamenivo střednězrnné - OKS) s rozprostřením a zhutněním v pruhu šířky přes 3 m, po zhutnění tl. 60 mm</t>
  </si>
  <si>
    <t>-25248482</t>
  </si>
  <si>
    <t xml:space="preserve">Poznámka k souboru cen:_x000d_
1. ČSN EN 13108-1 připouští pro ACP 16 pouze tl. 50 až 80 mm._x000d_
</t>
  </si>
  <si>
    <t>573111112</t>
  </si>
  <si>
    <t>Postřik infiltrační PI z asfaltu silničního s posypem kamenivem, v množství 1,00 kg/m2</t>
  </si>
  <si>
    <t>1117885521</t>
  </si>
  <si>
    <t>573211109</t>
  </si>
  <si>
    <t>Postřik spojovací PS bez posypu kamenivem z asfaltu silničního, v množství 0,50 kg/m2</t>
  </si>
  <si>
    <t>-1390037051</t>
  </si>
  <si>
    <t>22+ "přesah obrusné vrstvy" 4</t>
  </si>
  <si>
    <t>577134121</t>
  </si>
  <si>
    <t>Asfaltový beton vrstva obrusná ACO 11 (ABS) s rozprostřením a se zhutněním z nemodifikovaného asfaltu v pruhu šířky přes 3 m tř. I, po zhutnění tl. 40 mm</t>
  </si>
  <si>
    <t>1466394028</t>
  </si>
  <si>
    <t xml:space="preserve">Poznámka k souboru cen:_x000d_
1. ČSN EN 13108-1 připouští pro ACO 11 pouze tl. 35 až 50 mm._x000d_
</t>
  </si>
  <si>
    <t>596211112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</si>
  <si>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</si>
  <si>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-821610024</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</si>
  <si>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</si>
  <si>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"plochy pro pěší" 49+12+13+52</t>
  </si>
  <si>
    <t>"slepecká" 1,1+0,5</t>
  </si>
  <si>
    <t>596211114</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</si>
  <si>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Příplatek k cenám za dlažbu z prvků dvou barev</t>
  </si>
  <si>
    <t>-67922616</t>
  </si>
  <si>
    <t>59245018</t>
  </si>
  <si>
    <t>dlažba tvar obdélník betonová 200x100x60mm přírodní</t>
  </si>
  <si>
    <t>1114962806</t>
  </si>
  <si>
    <t>59245006</t>
  </si>
  <si>
    <t>dlažba tvar obdélník betonová pro nevidomé 200x100x60mm barevná</t>
  </si>
  <si>
    <t>-291334357</t>
  </si>
  <si>
    <t>596212213</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</si>
  <si>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přes 300 m2</t>
  </si>
  <si>
    <t>1752327894</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</si>
  <si>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50 mm se oceňuje cenami souboru cen 451 ..-9 Příplatek za každých dalších 10 mm tloušťky podkladu nebo lože._x000d_
</t>
  </si>
  <si>
    <t>"plocha parkovacích stání" 129+125+47+12+25</t>
  </si>
  <si>
    <t>"plocha komunikací" 192+186+194+89+176+212</t>
  </si>
  <si>
    <t>596212214</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</si>
  <si>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Příplatek k cenám za dlažbu z prvků dvou barev</t>
  </si>
  <si>
    <t>905207966</t>
  </si>
  <si>
    <t>"vodorovné značení V10b+ V10a" 0,1*(9*5+2,9+11*4,5+2*2,4)</t>
  </si>
  <si>
    <t>59245020</t>
  </si>
  <si>
    <t>dlažba tvar obdélník betonová 200x100x80mm přírodní</t>
  </si>
  <si>
    <t>-285125592</t>
  </si>
  <si>
    <t>59245005</t>
  </si>
  <si>
    <t>dlažba tvar obdélník betonová 200x100x80mm barevná</t>
  </si>
  <si>
    <t>-867604837</t>
  </si>
  <si>
    <t>"odečtení vodorovného značení" -0,1*(9*5+2,9+11*4,5+2*2,4)</t>
  </si>
  <si>
    <t>596811220</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</si>
  <si>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</si>
  <si>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-226826648</t>
  </si>
  <si>
    <t xml:space="preserve">Poznámka k souboru cen:_x000d_
1. V cenách jsou započteny i náklady na dodání hmot pro lože a na dodání materiálu pro výplň spár._x000d_
2. V cenách nejsou započteny náklady na dodání dlaždic, které se oceňují ve specifikaci; ztratné lze dohodnout u plochy_x000d_
a) do 100 m2 ve výši 3 %,_x000d_
b) přes 100 do 300 m2 ve výši 2 %,_x000d_
c) přes 300 m2 ve výši 1 %._x000d_
3. Část lože přesahující tloušťku 30 mm se oceňuje cenami souboru cen 451 . . -9 . Příplatek za každých dalších 10 mm tloušťky podkladu nebo lože._x000d_
</t>
  </si>
  <si>
    <t>899431111</t>
  </si>
  <si>
    <t>Výšková úprava uličního vstupu nebo vpusti do 200 mm zvýšením krycího hrnce, šoupěte nebo hydrantu bez úpravy armatur</t>
  </si>
  <si>
    <t>808458762</t>
  </si>
  <si>
    <t>"plynovodní poklop" 1</t>
  </si>
  <si>
    <t>916131213</t>
  </si>
  <si>
    <t>Osazení silničního obrubníku betonového se zřízením lože, s vyplněním a zatřením spár cementovou maltou stojatého s boční opěrou z betonu prostého, do lože z betonu prostého</t>
  </si>
  <si>
    <t>-1785606672</t>
  </si>
  <si>
    <t xml:space="preserve">Poznámka k souboru cen:_x000d_
1. V cenách silničních obrubníků ležatých i stojatých jsou započteny:_x000d_
a) pro osazení do lože z kameniva těženého i náklady na dodání hmot pro lože tl. 80 až 100 mm,_x000d_
b) pro osazení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</si>
  <si>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"osazení nájezdových obrub" 1,5+1</t>
  </si>
  <si>
    <t>"osazení přechodových obrub" 5+3</t>
  </si>
  <si>
    <t>"osazení silničních obrub přímých" 5+1+0,8+1+1+13+54+3+78+3+3+42+0,6</t>
  </si>
  <si>
    <t>"osazení silničních, R1 vnější" 4*0,78</t>
  </si>
  <si>
    <t>"osazení silničních, R0,5 vnější" 5*0,78</t>
  </si>
  <si>
    <t>59217029</t>
  </si>
  <si>
    <t>obrubník betonový silniční nájezdový 1000x150x150mm</t>
  </si>
  <si>
    <t>-1791168603</t>
  </si>
  <si>
    <t>"osazení nájezdových obrub" 1,5+1+ "ztratné" 0,5</t>
  </si>
  <si>
    <t>59217030</t>
  </si>
  <si>
    <t>obrubník betonový silniční přechodový 1000x150x150-250mm</t>
  </si>
  <si>
    <t>1394643994</t>
  </si>
  <si>
    <t>"přechodové obruby, pravé" 3+ "levé" 5</t>
  </si>
  <si>
    <t>59217031</t>
  </si>
  <si>
    <t>obrubník betonový silniční 1000x150x250mm</t>
  </si>
  <si>
    <t>-729481470</t>
  </si>
  <si>
    <t>"ztratné" 5,6</t>
  </si>
  <si>
    <t>59217035</t>
  </si>
  <si>
    <t>obrubník betonový obloukový vnější 780x150x250mm</t>
  </si>
  <si>
    <t>423783062</t>
  </si>
  <si>
    <t>916231213</t>
  </si>
  <si>
    <t>Osazení chodníkového obrubníku betonového se zřízením lože, s vyplněním a zatřením spár cementovou maltou stojatého s boční opěrou z betonu prostého, do lože z betonu prostého</t>
  </si>
  <si>
    <t>-1200309061</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</si>
  <si>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</si>
  <si>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"osazení chodníkového" 4,5+6,6+2,9+5,6+28,9+62+6+12,7+23,8+1,3+7,1</t>
  </si>
  <si>
    <t>59217016</t>
  </si>
  <si>
    <t>obrubník betonový chodníkový 1000x80x250mm</t>
  </si>
  <si>
    <t>1844616376</t>
  </si>
  <si>
    <t>"osazení chodníkového" 4,5+6,6+2,9+5,6+28,9+62+6+12,7+23,8+1,3+7,1 +"ztratné" 4,6</t>
  </si>
  <si>
    <t>916331112</t>
  </si>
  <si>
    <t>Osazení zahradního obrubníku betonového s ložem tl. od 50 do 100 mm z betonu prostého tř. C 12/15 s boční opěrou z betonu prostého tř. C 12/15</t>
  </si>
  <si>
    <t>343852461</t>
  </si>
  <si>
    <t xml:space="preserve">Poznámka k souboru cen:_x000d_
1. V cenách jsou započteny i náklady na zalití a zatření spár cementovou maltou._x000d_
2. V cenách nejsou započteny náklady na dodání obrubníků; tyto se oceňují ve specifikaci._x000d_
3. Část lože přesahující tloušťku 100 mm lze ocenit cenou 916 99-1121 Lože pod obrubníky, krajníky nebo obruby z dlažebních kostek, katalogu 822-1._x000d_
</t>
  </si>
  <si>
    <t>"osazení zahradního" 32,5+5,2+13,7+ "podél plotu" 7*2+56</t>
  </si>
  <si>
    <t>59217002</t>
  </si>
  <si>
    <t>obrubník betonový zahradní šedý 1000x50x200mm</t>
  </si>
  <si>
    <t>-936285342</t>
  </si>
  <si>
    <t>121,4+ "ztratné" 3,6</t>
  </si>
  <si>
    <t>919732221</t>
  </si>
  <si>
    <t>Styčná pracovní spára při napojení nového živičného povrchu na stávající se zalitím za tepla modifikovanou asfaltovou hmotou s posypem vápenným hydrátem šířky do 15 mm, hloubky do 25 mm bez prořezání spáry</t>
  </si>
  <si>
    <t>1965313231</t>
  </si>
  <si>
    <t xml:space="preserve">Poznámka k souboru cen:_x000d_
1. V cenách jsou započteny i náklady na vyčištění spár, na impregnaci a zalití spár včetně dodání hmot._x000d_
</t>
  </si>
  <si>
    <t>"oříznutí a zalití krytu" 6,8</t>
  </si>
  <si>
    <t>919735111</t>
  </si>
  <si>
    <t>Řezání stávajícího živičného krytu nebo podkladu hloubky do 50 mm</t>
  </si>
  <si>
    <t>1660343170</t>
  </si>
  <si>
    <t xml:space="preserve">Poznámka k souboru cen:_x000d_
1. V cenách jsou započteny i náklady na spotřebu vody._x000d_
</t>
  </si>
  <si>
    <t>919735125</t>
  </si>
  <si>
    <t>Řezání stávajícího betonového krytu nebo podkladu hloubky přes 200 do 250 mm</t>
  </si>
  <si>
    <t>1927318502</t>
  </si>
  <si>
    <t>"řezání betonu" 15,3</t>
  </si>
  <si>
    <t>936001001</t>
  </si>
  <si>
    <t>Montáž prvků městské a zahradní architektury hmotnosti do 0,1 t</t>
  </si>
  <si>
    <t>-1705140289</t>
  </si>
  <si>
    <t xml:space="preserve">Poznámka k souboru cen:_x000d_
1. V cenách nejsou započteny náklady na dodání architektonických prvků, tyto se ocení ve specifikaci._x000d_
</t>
  </si>
  <si>
    <t>"počet kolostavů" 4</t>
  </si>
  <si>
    <t>348942138AD</t>
  </si>
  <si>
    <t>Kolostav pro dvě jízdní kola, z kruhové ocelové trubky průměru 50 mm, délky cca 3,1 m, naohybané do tvaru U, nadzemní část tvaru výšky 0,75 m, šířky 1,00 m. Trubka uložena do dvou betonových patek. Povrchová úprava žárovým zinkováním.</t>
  </si>
  <si>
    <t>677611789</t>
  </si>
  <si>
    <t>275313811</t>
  </si>
  <si>
    <t>Základy z betonu prostého patky a bloky z betonu kamenem neprokládaného tř. C 25/30</t>
  </si>
  <si>
    <t>1182632162</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</si>
  <si>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</si>
  <si>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91</t>
  </si>
  <si>
    <t>Doplňující konstrukce a práce pozemních komunikací, letišť a ploch</t>
  </si>
  <si>
    <t>914111111</t>
  </si>
  <si>
    <t>Montáž svislé dopravní značky základní velikosti do 1 m2 objímkami na sloupky nebo konzoly</t>
  </si>
  <si>
    <t>2117713988</t>
  </si>
  <si>
    <t xml:space="preserve">Poznámka k souboru cen:_x000d_
1. V cenách jsou započteny i náklady na montáž značek včetně upevňovacího materiálu na předem připravenou nosnou konstrukci (sloupek, konzolu, sloup)._x000d_
2. V cenách nejsou započteny náklady na:_x000d_
a) dodání značek, tyto se oceňují ve specifikaci,_x000d_
b) na montáž a dodávku ocelových nosných konstrukcí – sloupků, konzol, tyto se oceňují cenami souboru cen 914 51 Montáž sloupku a 914 53 Montáž konzol a nástavců,_x000d_
c) nátěry, tyto se oceňují jako práce PSV příslušnými cenami katalogu 800-783 Nátěry,_x000d_
d) naložení a odklizení výkopku, tyto se oceňují cenami části A 01 katalogu 800-1 Zemní práce._x000d_
3. Ceny nelze použít pro osazení a montáž svislých dopravních značek:_x000d_
a) světelných, tyto se oceňují cenami katalogu 800-741 Elektroinstalace - silnoproud,_x000d_
b) upevněných na lanech nebo speciálních konstrukcích nesoucích více značek, tyto se oceňují individuálně._x000d_
</t>
  </si>
  <si>
    <t>"B1+E13" 1+1</t>
  </si>
  <si>
    <t>"IP12+E1" 1+1</t>
  </si>
  <si>
    <t>40445517AD</t>
  </si>
  <si>
    <t>značka dopravní svislá retroreflexní fólie tř 1 FeZn-Al rám D 700mm</t>
  </si>
  <si>
    <t>979870765</t>
  </si>
  <si>
    <t>"B1" 1</t>
  </si>
  <si>
    <t>40445535AD</t>
  </si>
  <si>
    <t>značka dopravní svislá retroreflexní fólie tř 1 FeZn-Al rám 500x700mm</t>
  </si>
  <si>
    <t>802474909</t>
  </si>
  <si>
    <t>"IP12" 1</t>
  </si>
  <si>
    <t>"E13" 1</t>
  </si>
  <si>
    <t>40445512AD</t>
  </si>
  <si>
    <t>značka dopravní svislá retroreflexní fólie tř 1 FeZn-Al rám 500x500mm</t>
  </si>
  <si>
    <t>-1032786275</t>
  </si>
  <si>
    <t>"E1" 1</t>
  </si>
  <si>
    <t>914511112</t>
  </si>
  <si>
    <t>Montáž sloupku dopravních značek délky do 3,5 m do hliníkové patky</t>
  </si>
  <si>
    <t>-565483608</t>
  </si>
  <si>
    <t xml:space="preserve">Poznámka k souboru cen:_x000d_
1. V cenách jsou započteny i náklady na:_x000d_
a) vykopání jamek s odhozem výkopku na vzdálenost do 3 m,_x000d_
b) osazení sloupku včetně montáže a dodávky plastového víčka,_x000d_
2. V cenách -1111 jsou započteny i náklady na betonový základ._x000d_
3. V cenách -1112 jsou započteny i náklady na hliníkovou patku s betonovým základem._x000d_
4. V cenách nejsou započteny náklady na:_x000d_
a) dodání sloupku, tyto se oceňují ve specifikaci_x000d_
b) naložení a odklizení výkopku, tyto se oceňují cenami části A01 katalogu 800-1 Zemní práce._x000d_
</t>
  </si>
  <si>
    <t>"počet sloupků" 1+1</t>
  </si>
  <si>
    <t>40445230</t>
  </si>
  <si>
    <t>sloupek pro dopravní značku Zn D 70mm v 3,5m</t>
  </si>
  <si>
    <t>-1897005697</t>
  </si>
  <si>
    <t>915231112</t>
  </si>
  <si>
    <t>Vodorovné dopravní značení stříkaným plastem přechody pro chodce, šipky, symboly nápisy bílé retroreflexní</t>
  </si>
  <si>
    <t>-668187549</t>
  </si>
  <si>
    <t xml:space="preserve">Poznámka k souboru cen:_x000d_
1. Ceny jsou určeny pro dělicí čáry souvislé č. V 1a bílé, přerušované č. V 2a bílé, vodící č. V 4 bílé, souvislá č. V12b žlutá, přerušovaná č. V12c žlutá._x000d_
2. V cenách nejsou započteny náklady na:_x000d_
a) předznačení, tyto se oceňují cenami souboru cen 915 6.-11 Předznačení pro vodorovné značení,_x000d_
b) očištění vozovky, tyto se oceňují cenami souboru cen 938 90-9 . Odstranění bláta, prachu, nebo hlinitého nánosu s povrchu podkladu, nebo krytu části C 01 tohoto katalogu._x000d_
3. Množství měrných jednotek se určuje:_x000d_
a) u cen 912 21 a 915 22 v m délky dělící nebo vodící čáry (včetně mezer),_x000d_
b) u ceny 915 23 v m2 stříkané plochy bez mezer._x000d_
</t>
  </si>
  <si>
    <t>"V10f" 2*0,9</t>
  </si>
  <si>
    <t>915621111</t>
  </si>
  <si>
    <t>Předznačení pro vodorovné značení stříkané barvou nebo prováděné z nátěrových hmot plošné šipky, symboly, nápisy</t>
  </si>
  <si>
    <t>1427539376</t>
  </si>
  <si>
    <t xml:space="preserve">Poznámka k souboru cen:_x000d_
1. Množství měrných jednotek se určuje:_x000d_
a) pro cenu -1111 v m délky dělicí čáry nebo vodícího proužku (včetně mezer),_x000d_
b) pro cenu -1112 v m2 natírané nebo stříkané plochy._x000d_
</t>
  </si>
  <si>
    <t>915630001AD</t>
  </si>
  <si>
    <t>Příprava cementobetonového krytu primerem před stříkáním vodorovného značení</t>
  </si>
  <si>
    <t>-992152934</t>
  </si>
  <si>
    <t>"V10f plocha primeru" 2*1,3</t>
  </si>
  <si>
    <t>74</t>
  </si>
  <si>
    <t>966006211</t>
  </si>
  <si>
    <t>Odstranění (demontáž) svislých dopravních značek s odklizením materiálu na skládku na vzdálenost do 20 m nebo s naložením na dopravní prostředek ze sloupů, sloupků nebo konzol</t>
  </si>
  <si>
    <t>-1296472749</t>
  </si>
  <si>
    <t xml:space="preserve">Poznámka k souboru cen:_x000d_
1. Přemístění demontovaných značek na vzdálenost přes 20 m se oceňuje cenami souborů cen 997 22-1 Vodorovná doprava vybouraných hmot._x000d_
</t>
  </si>
  <si>
    <t>"odstranění značek, demontáž z konzolí, B1+E13" 1+1</t>
  </si>
  <si>
    <t>75</t>
  </si>
  <si>
    <t>966006221</t>
  </si>
  <si>
    <t>Odstranění trubkového nástavce ze sloupku s odklizením materiálu na vzdálenost do 20 m nebo s naložením na dopravní prostředek včetně demontáže dopravní značky</t>
  </si>
  <si>
    <t>-480433427</t>
  </si>
  <si>
    <t xml:space="preserve">Poznámka k souboru cen:_x000d_
1. Přemístění demontovaného trubkového nástavce na vzdálenost přes 20 m se oceňuje cenami souborů cen 997 22-1 Vodorovné přemístění vybouraných hmot._x000d_
</t>
  </si>
  <si>
    <t>"odstranění konzole" 1</t>
  </si>
  <si>
    <t>76</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</si>
  <si>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</si>
  <si>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</si>
  <si>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685703799</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</si>
  <si>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</si>
  <si>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Poznámka k položce:_x000d_
Jedná se o předláždění, hmotnost suti vynulována.</t>
  </si>
  <si>
    <t>77</t>
  </si>
  <si>
    <t>113107241</t>
  </si>
  <si>
    <t>Odstranění podkladů nebo krytů strojně plochy jednotlivě přes 200 m2 s přemístěním hmot na skládku na vzdálenost do 20 m nebo s naložením na dopravní prostředek živičných, o tl. vrstvy do 50 mm</t>
  </si>
  <si>
    <t>866470112</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</si>
  <si>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</si>
  <si>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"bourání asfaltu na zpevněných plochách" 85+202</t>
  </si>
  <si>
    <t>"dobourání asfaltu chodníku podél záhonu" 1</t>
  </si>
  <si>
    <t>78</t>
  </si>
  <si>
    <t>113107232</t>
  </si>
  <si>
    <t>Odstranění podkladů nebo krytů strojně plochy jednotlivě přes 200 m2 s přemístěním hmot na skládku na vzdálenost do 20 m nebo s naložením na dopravní prostředek z betonu prostého, o tl. vrstvy přes 150 do 300 mm</t>
  </si>
  <si>
    <t>1999756749</t>
  </si>
  <si>
    <t>"bourání ploch betonu" 798- "odečtení podílu armovaného" 250+ "pod asfaltem" 85+202</t>
  </si>
  <si>
    <t>79</t>
  </si>
  <si>
    <t>113107237</t>
  </si>
  <si>
    <t>Odstranění podkladů nebo krytů strojně plochy jednotlivě přes 200 m2 s přemístěním hmot na skládku na vzdálenost do 20 m nebo s naložením na dopravní prostředek z betonu vyztuženého sítěmi, o tl. vrstvy přes 150 do 300 mm</t>
  </si>
  <si>
    <t>299677799</t>
  </si>
  <si>
    <t>"podíl armovaného betonu" 250</t>
  </si>
  <si>
    <t>80</t>
  </si>
  <si>
    <t>113154122</t>
  </si>
  <si>
    <t>Frézování živičného podkladu nebo krytu s naložením na dopravní prostředek plochy do 500 m2 bez překážek v trase pruhu šířky přes 0,5 m do 1 m, tloušťky vrstvy 40 mm</t>
  </si>
  <si>
    <t>997265296</t>
  </si>
  <si>
    <t xml:space="preserve">Poznámka k souboru cen:_x000d_
1. V cenách jsou započteny i náklady na:_x000d_
a) vodu pro chlazení zubů frézy,_x000d_
b) opotřebování frézovacích nástrojů,_x000d_
c) naložení odfrézovaného materiálu na dopravní prostředek._x000d_
2. V cenách nejsou započteny náklady na:_x000d_
a) nutné ruční odstranění (vybourání) živičného krytu kolem překážek, které se oceňují cenami souboru cen 113 10-7 Odstranění podkladů nebo krytů této části katalogu,_x000d_
b) očištění povrchu odfrézované plochy, které se oceňují cenami souboru cen 938 90-9 Odstranění bláta, prachu z povrchu podkladu nebo krytu části C01 tohoto katalogu._x000d_
3. Množství měrných jednotek pro rozpočet určí projekt. Drobné překážky, např. vpusti, uzávěry, sloupy (plochy do 2 m2) se z celkové frézované plochy neodečítají._x000d_
4. Tloušťku frézované vrstvy určí projekt a měří se tloušťka jednotlivých záběrů v mm._x000d_
5. Cena s překážkami je určena v případech, kdy:_x000d_
a) na 200 m2 frézované plochy se vyskytne v průměru více než jedna vpusť nebo vstup inženýrských sítí, popř. stožár, vstupní ostrůvek apod.,_x000d_
b) jsou-li podél frézované plochy osazeny obrubníky s výškovým rozdílem horní plochy obrubníku od frézované plochy větší než 250 mm._x000d_
6. Překážkami se rozumějí obrubníky nebo krajníky, pokud výškový rozdíl horní plochy obrubníku od frézované plochy je větší než 250 mm, vpusti nebo vstupy inženýrských sítí, stožáry, nástupní a ochranné ostrůvky apod._x000d_
</t>
  </si>
  <si>
    <t>"přesah obrusné vrstvy" 4</t>
  </si>
  <si>
    <t>81</t>
  </si>
  <si>
    <t>113154124</t>
  </si>
  <si>
    <t>Frézování živičného podkladu nebo krytu s naložením na dopravní prostředek plochy do 500 m2 bez překážek v trase pruhu šířky přes 0,5 m do 1 m, tloušťky vrstvy 100 mm</t>
  </si>
  <si>
    <t>-1156979754</t>
  </si>
  <si>
    <t>"frézování na vjezdu" 22</t>
  </si>
  <si>
    <t>82</t>
  </si>
  <si>
    <t>938909331</t>
  </si>
  <si>
    <t>Čištění vozovek metením bláta, prachu nebo hlinitého nánosu s odklizením na hromady na vzdálenost do 20 m nebo naložením na dopravní prostředek ručně povrchu podkladu nebo krytu betonového nebo živičného</t>
  </si>
  <si>
    <t>1136121280</t>
  </si>
  <si>
    <t xml:space="preserve">Poznámka k souboru cen:_x000d_
1. Ceny jsou určeny pro očištění:_x000d_
a) povrchu stávající vozovky,_x000d_
b) povrchu rozestavěné trvalé vozovky, předepíše-li projekt užívat nově zřizovanou vozovku po dobu výstavby ještě před zřízením konečného závěrečného krytu._x000d_
2. V cenách nejsou započteny náklady na vodorovnou dopravu odstraněného materiálu, která se oceňuje cenami souboru cen 997 22-15 Vodorovná doprava suti._x000d_
</t>
  </si>
  <si>
    <t>"zametení frézovaných ploch" 22+4</t>
  </si>
  <si>
    <t>83</t>
  </si>
  <si>
    <t>113202111</t>
  </si>
  <si>
    <t>Vytrhání obrub s vybouráním lože, s přemístěním hmot na skládku na vzdálenost do 3 m nebo s naložením na dopravní prostředek z krajníků nebo obrubníků stojatých</t>
  </si>
  <si>
    <t>1376453974</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</si>
  <si>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</si>
  <si>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"vytrhání silničních obrubníků" 31+5+23+51+10+4</t>
  </si>
  <si>
    <t>84</t>
  </si>
  <si>
    <t>292211112</t>
  </si>
  <si>
    <t>Pomocná konstrukce pro zvláštní zakládání staveb dřevěná z terénu odstranění</t>
  </si>
  <si>
    <t>1745264903</t>
  </si>
  <si>
    <t xml:space="preserve">Poznámka k souboru cen:_x000d_
1. Ceny jsou určeny pro:_x000d_
a) jakýkoliv druh a rozměr ocelových, dřevěných výrobků,_x000d_
b) provádění pomocných konstrukcí z terénu, z lešení, z prámů lodí,_x000d_
c) pracovní podlahy, lešení, podporné a jiné konstrukce pro beranidla, vytahovače, vrtné a jiné soupravy,_x000d_
d) rozepření a vzepření štětových nebo podzemních stěn (i pilotových)._x000d_
2. V ceně-1111 jsou započteny i náklady na potřebný spojovací materiál._x000d_
3. V cenách nejsou započteny náklady na dodání nebo opotřebení materiálu._x000d_
a) dodání materiálu trvale zabudovaného se oceňuje ve specifikaci._x000d_
b) opotřebení materiálu dočasně zabudovaného se oceňuje ve specifikaci jako u oceli 0,2 a u dřeva 0,333.násobek pořizovací ceny materiálu._x000d_
</t>
  </si>
  <si>
    <t>"odstranění pražců v býv. záhonu" 3*2,5*0,25*0,2</t>
  </si>
  <si>
    <t>85</t>
  </si>
  <si>
    <t>767134802</t>
  </si>
  <si>
    <t>Demontáž stěn a příček z plechů oplechování stěn plechy šroubovanými</t>
  </si>
  <si>
    <t>610588630</t>
  </si>
  <si>
    <t>A11</t>
  </si>
  <si>
    <t>2* "stěny přístřešku" 1*(2,8+0,8+0,8)</t>
  </si>
  <si>
    <t>86</t>
  </si>
  <si>
    <t>767392802</t>
  </si>
  <si>
    <t>Demontáž krytin střech z plechů šroubovaných do suti</t>
  </si>
  <si>
    <t>5213402</t>
  </si>
  <si>
    <t>2* "střechy přístřešku" 1*2,8</t>
  </si>
  <si>
    <t>87</t>
  </si>
  <si>
    <t>767996701</t>
  </si>
  <si>
    <t>Demontáž ostatních zámečnických konstrukcí o hmotnosti jednotlivých dílů řezáním do 50 kg</t>
  </si>
  <si>
    <t>293709137</t>
  </si>
  <si>
    <t xml:space="preserve">Poznámka k souboru cen:_x000d_
1. Cenami nelze oceňovat demontáž jmenovité konstrukce, pro kterou jsou ceny v katalogu již stanoveny._x000d_
2. Ceny lze užít pro sortiment zámečnických konstrukcí, nikoliv pro sloupy, kolejnice, vazníky apod._x000d_
3. Volba cen se řídí hmotností jednotlivě demontovaného dílu konstrukce._x000d_
</t>
  </si>
  <si>
    <t>A13</t>
  </si>
  <si>
    <t>"demontáž starých přístřešků na popelnice" 2* 4 "kg/m" * "délka" 4*(1,5+2,8)+3*1+0,6</t>
  </si>
  <si>
    <t>88</t>
  </si>
  <si>
    <t>997013811</t>
  </si>
  <si>
    <t>Poplatek za uložení stavebního odpadu na skládce (skládkovné) dřevěného zatříděného do Katalogu odpadů pod kódem 170 201</t>
  </si>
  <si>
    <t>-430553965</t>
  </si>
  <si>
    <t>"suť z pařezů" 1,29+0,32</t>
  </si>
  <si>
    <t>89</t>
  </si>
  <si>
    <t>997221825</t>
  </si>
  <si>
    <t>Poplatek za uložení stavebního odpadu na skládce (skládkovné) z armovaného betonu zatříděného do Katalogu odpadů pod kódem 170 101</t>
  </si>
  <si>
    <t>1666466647</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</si>
  <si>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</si>
  <si>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250*0,630</t>
  </si>
  <si>
    <t>90</t>
  </si>
  <si>
    <t>997221845</t>
  </si>
  <si>
    <t>Poplatek za uložení stavebního odpadu na skládce (skládkovné) asfaltového bez obsahu dehtu zatříděného do Katalogu odpadů pod kódem 170 302</t>
  </si>
  <si>
    <t>1908884147</t>
  </si>
  <si>
    <t>"suť z bourání a frézování asfaltů" 288*0,098+ 4*0,103+ 22*0,256</t>
  </si>
  <si>
    <t>997223849AD</t>
  </si>
  <si>
    <t>Poplatek za uložení stavebního odpadu na skládce (skládkovné) pražců s možným obsahem dehtu</t>
  </si>
  <si>
    <t>1097104436</t>
  </si>
  <si>
    <t>"suť z pražců" 0,375*1</t>
  </si>
  <si>
    <t>92</t>
  </si>
  <si>
    <t>997221815</t>
  </si>
  <si>
    <t>Poplatek za uložení stavebního odpadu na skládce (skládkovné) z prostého betonu zatříděného do Katalogu odpadů pod kódem 170 101</t>
  </si>
  <si>
    <t>-586454447</t>
  </si>
  <si>
    <t>741,841- "sutě z ostatních materiálů" 1,61-157,5-34,268-0,375</t>
  </si>
  <si>
    <t>93</t>
  </si>
  <si>
    <t>-498877780</t>
  </si>
  <si>
    <t>94</t>
  </si>
  <si>
    <t>1932383902</t>
  </si>
  <si>
    <t>Poznámka k položce:_x000d_
Automaticky sečtená tonáž sutě ze všech položek v dílech začínajících 8 a 9 a dílu 11 je přepočítána koeficientem 9. Je počítáno s přesunem 10km.</t>
  </si>
  <si>
    <t>741,841*9 "Přepočtené koeficientem množství</t>
  </si>
  <si>
    <t>95</t>
  </si>
  <si>
    <t>998223011</t>
  </si>
  <si>
    <t>Přesun hmot pro pozemní komunikace s krytem dlážděným dopravní vzdálenost do 200 m jakékoliv délky objektu</t>
  </si>
  <si>
    <t>1093738740</t>
  </si>
  <si>
    <t>Práce a dodávky M</t>
  </si>
  <si>
    <t>46-M</t>
  </si>
  <si>
    <t>Zemní práce při extr.mont.pracích</t>
  </si>
  <si>
    <t>460150264</t>
  </si>
  <si>
    <t>Hloubení zapažených i nezapažených kabelových rýh ručně včetně urovnání dna s přemístěním výkopku do vzdálenosti 3 m od okraje jámy nebo naložením na dopravní prostředek šířky 50 cm, hloubky 80 cm, v hornině třídy 4</t>
  </si>
  <si>
    <t>-473241795</t>
  </si>
  <si>
    <t xml:space="preserve">Poznámka k souboru cen:_x000d_
1. Ceny hloubení rýh v hornině třídy 6 a 7 se oceňují cenami souboru cen 460 20- . Hloubení nezapažených kabelových rýh strojně._x000d_
</t>
  </si>
  <si>
    <t>"ochránění kabelů" 15+15</t>
  </si>
  <si>
    <t>97</t>
  </si>
  <si>
    <t>460421182</t>
  </si>
  <si>
    <t>Kabelové lože včetně podsypu, zhutnění a urovnání povrchu z písku nebo štěrkopísku tloušťky 10 cm nad kabel zakryté plastovou fólií, šířky lože přes 25 do 50 cm</t>
  </si>
  <si>
    <t>-768617096</t>
  </si>
  <si>
    <t xml:space="preserve">Poznámka k souboru cen:_x000d_
1. V cenách -1021 až -1072, -1121 až -1172 a -1221 až -1272 nejsou započteny náklady na dodávku betonových a plastových desek. Tato dodávka se oceňuje ve specifikaci._x000d_
</t>
  </si>
  <si>
    <t>98</t>
  </si>
  <si>
    <t>460510274</t>
  </si>
  <si>
    <t>Kabelové prostupy, kanály a multikanály kanály ze žlabů plastových včetně utěsnění, vyspárování a zakrytí víkem do rýhy, bez výkopových prací, vnější šířky přes 10 do 20 cm</t>
  </si>
  <si>
    <t>-1716457379</t>
  </si>
  <si>
    <t xml:space="preserve">Poznámka k souboru cen:_x000d_
1. V cenách -0004 až -0156 nejsou obsaženy náklady na dodávku trub. Tato dodávka se oceňuje ve specifikaci._x000d_
2. V cenách -0258 až -0274 nejsou obsaženy náklady na dodávku žlabů. Tato dodávka se oceňuje ve specifikaci._x000d_
3. V cenách -0301 až -0353 nejsou obsaženy náklady na dodávku multikanálů. Tato dodávka se oceňuje ve specifikaci._x000d_
</t>
  </si>
  <si>
    <t>"ochrana kabelů plastovými žlaby" 15</t>
  </si>
  <si>
    <t>99</t>
  </si>
  <si>
    <t>345751310</t>
  </si>
  <si>
    <t>žlab kabelový s víkem PVC (100x100)</t>
  </si>
  <si>
    <t>-525782602</t>
  </si>
  <si>
    <t>100</t>
  </si>
  <si>
    <t>345751320</t>
  </si>
  <si>
    <t>spojka kabelového žlabu PVC (100x100)</t>
  </si>
  <si>
    <t>-1019572887</t>
  </si>
  <si>
    <t>4 "ks spojek na 15 m žlabu"</t>
  </si>
  <si>
    <t>101</t>
  </si>
  <si>
    <t>34575133</t>
  </si>
  <si>
    <t>tvarovka ohyb xx° + víko kabelového žlabu PVC (100x100)</t>
  </si>
  <si>
    <t>1996158825</t>
  </si>
  <si>
    <t>4 "ks ohybových spojek na 15 m žlabu"</t>
  </si>
  <si>
    <t>102</t>
  </si>
  <si>
    <t>460520151</t>
  </si>
  <si>
    <t>Kabelové žlaby nebo kryty křižovatka betonového kabelového žlabu s inženýrskými sítěmi, včetně úpravy dna rýhy a zakrytím žlabu bez zásypu</t>
  </si>
  <si>
    <t>-608674249</t>
  </si>
  <si>
    <t xml:space="preserve">Poznámka k souboru cen:_x000d_
1. V ceně-0011 nejsou obsaženy náklady na dodávku žlabů. Tato dodávka se oceňuje ve specifikaci._x000d_
2. V cenách -0131 až -0133 nejsou obsaženy náklady na dodávku tvárnic. Tato dodávka se oceňuje ve specifikaci._x000d_
</t>
  </si>
  <si>
    <t>"ochránění kabelů betonovými žlaby" 15</t>
  </si>
  <si>
    <t>103</t>
  </si>
  <si>
    <t>59213001</t>
  </si>
  <si>
    <t>žlab kabelový betonový 100 x 18,5/10 x 10 cm</t>
  </si>
  <si>
    <t>491825361</t>
  </si>
  <si>
    <t>104</t>
  </si>
  <si>
    <t>460560264</t>
  </si>
  <si>
    <t>Zásyp kabelových rýh ručně s uložením výkopku ve vrstvách včetně zhutnění a urovnání povrchu šířky 50 cm hloubky 80 cm, v hornině třídy 4</t>
  </si>
  <si>
    <t>1068041135</t>
  </si>
  <si>
    <t>SO 02-3 - Úprava soklu budovy</t>
  </si>
  <si>
    <t>12417</t>
  </si>
  <si>
    <t xml:space="preserve">    6 - Úpravy povrchů, podlahy a osazování výplní</t>
  </si>
  <si>
    <t>PSV - Práce a dodávky PSV</t>
  </si>
  <si>
    <t xml:space="preserve">    711 - Izolace proti vodě, vlhkosti a plynům</t>
  </si>
  <si>
    <t>113107132</t>
  </si>
  <si>
    <t>Odstranění podkladů nebo krytů ručně s přemístěním hmot na skládku na vzdálenost do 3 m nebo s naložením na dopravní prostředek z betonu prostého, o tl. vrstvy přes 150 do 300 mm</t>
  </si>
  <si>
    <t>1645585282</t>
  </si>
  <si>
    <t>NÁJEZD KE GARÁŽÍM</t>
  </si>
  <si>
    <t>11*0,27*2,5/2</t>
  </si>
  <si>
    <t>132201101</t>
  </si>
  <si>
    <t>Hloubení zapažených i nezapažených rýh šířky do 600 mm s urovnáním dna do předepsaného profilu a spádu v hornině tř. 3 do 100 m3</t>
  </si>
  <si>
    <t>985914073</t>
  </si>
  <si>
    <t>RÝHA PRO ZATAŽENÍ KZS - SOKL</t>
  </si>
  <si>
    <t>15,94*0,6*0,2*2</t>
  </si>
  <si>
    <t>43*0,6*0,2*2</t>
  </si>
  <si>
    <t>132201109</t>
  </si>
  <si>
    <t>Hloubení zapažených i nezapažených rýh šířky do 600 mm s urovnáním dna do předepsaného profilu a spádu v hornině tř. 3 Příplatek k cenám za lepivost horniny tř. 3</t>
  </si>
  <si>
    <t>115530642</t>
  </si>
  <si>
    <t>897130504</t>
  </si>
  <si>
    <t>14,146-9,902</t>
  </si>
  <si>
    <t>-1123875369</t>
  </si>
  <si>
    <t>171201201</t>
  </si>
  <si>
    <t>Uložení sypaniny na skládky</t>
  </si>
  <si>
    <t>-278749989</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</si>
  <si>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</si>
  <si>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1997183847</t>
  </si>
  <si>
    <t>4,244*2</t>
  </si>
  <si>
    <t>-413520093</t>
  </si>
  <si>
    <t>ZPĚTNÝ ZÁSYP RÝHY PRO SOKL</t>
  </si>
  <si>
    <t>15,94*0,42*0,2*2</t>
  </si>
  <si>
    <t>43*0,42*0,2*2</t>
  </si>
  <si>
    <t>Úpravy povrchů, podlahy a osazování výplní</t>
  </si>
  <si>
    <t>622211011</t>
  </si>
  <si>
    <t>Montáž kontaktního zateplení lepením a mechanickým kotvením z polystyrenových desek nebo z kombinovaných desek na vnější stěny, tloušťky desek přes 40 do 80 mm</t>
  </si>
  <si>
    <t>-239414631</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</si>
  <si>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</si>
  <si>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SOKL</t>
  </si>
  <si>
    <t>43*0,5*2+16*0,25</t>
  </si>
  <si>
    <t>15,94*1*2+2*1,3</t>
  </si>
  <si>
    <t>28376016</t>
  </si>
  <si>
    <t>deska perimetrická fasádní soklová 150kPa λ=0,035 tl 80mm</t>
  </si>
  <si>
    <t>-253187053</t>
  </si>
  <si>
    <t>81,48*1,02 "Přepočtené koeficientem množství</t>
  </si>
  <si>
    <t>622211201</t>
  </si>
  <si>
    <t>Montáž druhé vrstvy kontaktního zateplení lepením a mechanickým kotvením na vnější stěny, z desek polystyrenových, celkové tloušťky izolace přes 160 do 200 mm</t>
  </si>
  <si>
    <t>506717979</t>
  </si>
  <si>
    <t xml:space="preserve">Poznámka k souboru cen:_x000d_
1. Položky jsou určeny pro ocenění montáže druhé vrstvy izolace, první vrstva se ocení cenami souboru cen 621 2.-1. Montáž kontaktního zateplení._x000d_
2. V cenách jsou započteny náklady na:_x000d_
a) upevnění desek lepením a hmoždinkami,_x000d_
b) uzavření otvorů po kotvách lešení._x000d_
3. V cenách nejsou započteny náklady na:_x000d_
a) dodávku desek tepelné izolace; tyto se ocení ve specifikaci, ztratné lze stanovit ve výši 5%,_x000d_
b) provedení základní vrstvy ze stěrkové hmoty a sklovláknité výztužné tkaniny, tyto jsou již započteny v položkách montáže první vrstvy zateplení._x000d_
</t>
  </si>
  <si>
    <t>28375939</t>
  </si>
  <si>
    <t>deska EPS 70 fasádní λ=0,039 tl 120mm</t>
  </si>
  <si>
    <t>-243426170</t>
  </si>
  <si>
    <t>81,4803921568627*1,02 "Přepočtené koeficientem množství</t>
  </si>
  <si>
    <t>622142001</t>
  </si>
  <si>
    <t>Potažení vnějších ploch pletivem v ploše nebo pruzích, na plném podkladu sklovláknitým vtlačením do tmelu stěn</t>
  </si>
  <si>
    <t>1340291453</t>
  </si>
  <si>
    <t xml:space="preserve">Poznámka k souboru cen:_x000d_
1. V cenách -2001 jsou započteny i náklady na tmel._x000d_
</t>
  </si>
  <si>
    <t>43*0,4*2</t>
  </si>
  <si>
    <t>15,94*0,6*2+0,6*1,3</t>
  </si>
  <si>
    <t>622143003</t>
  </si>
  <si>
    <t>Montáž omítkových profilů plastových nebo pozinkovaných, upevněných vtlačením do podkladní vrstvy nebo přibitím rohových s tkaninou</t>
  </si>
  <si>
    <t>-1165535818</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</si>
  <si>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</si>
  <si>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0,75*8</t>
  </si>
  <si>
    <t>59051480</t>
  </si>
  <si>
    <t>profil rohový Al s tkaninou kontaktního zateplení</t>
  </si>
  <si>
    <t>-812918740</t>
  </si>
  <si>
    <t>6*1,05 "Přepočtené koeficientem množství</t>
  </si>
  <si>
    <t>622511111</t>
  </si>
  <si>
    <t>Omítka tenkovrstvá akrylátová vnějších ploch probarvená, včetně penetrace podkladu mozaiková střednězrnná stěn</t>
  </si>
  <si>
    <t>-1523764230</t>
  </si>
  <si>
    <t>-(2*2,4+1,45+2,385+1,02+1,1+2*4,4)"VRATA,DVEŘE"</t>
  </si>
  <si>
    <t>622821001</t>
  </si>
  <si>
    <t>Sanační omítka vnějších ploch stěn pro vlhké zdivo, prováděná včetně sanačního postřiku tl. do 5 mm, tl. jádrové omítky do 20 mm ručně zatřená</t>
  </si>
  <si>
    <t>916768570</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</si>
  <si>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příslušnými cenami části A07 katalogu 800-783 Nátěry._x000d_
4. V cenách štukových omítek nejsou započteny náklady na případné povrchové úpravy nátěry; tyto se oceňují příslušnými cenami části A07 katalogu 800-783 Nátěry._x000d_
5. Ceny -1031 a -1041 jsou určeny pro vyrovnání nerovností vlhkého nebo zasoleného podkladu ( zdiva ) nebo v případě požadované větší tloušťky omítky._x000d_
</t>
  </si>
  <si>
    <t>KOMÍN</t>
  </si>
  <si>
    <t>(2*1,2+3,8)*0,8</t>
  </si>
  <si>
    <t>629995101</t>
  </si>
  <si>
    <t>Očištění vnějších ploch tlakovou vodou omytím</t>
  </si>
  <si>
    <t>-1948600697</t>
  </si>
  <si>
    <t>919735124</t>
  </si>
  <si>
    <t>Řezání stávajícího betonového krytu nebo podkladu hloubky přes 150 do 200 mm</t>
  </si>
  <si>
    <t>1544299643</t>
  </si>
  <si>
    <t>15,94*2+43*2</t>
  </si>
  <si>
    <t>978036191</t>
  </si>
  <si>
    <t>Otlučení cementových omítek vnějších ploch s vyškrabáním spar zdiva a s očištěním povrchu, v rozsahu přes 80 do 100 %</t>
  </si>
  <si>
    <t>-1783073693</t>
  </si>
  <si>
    <t>997013154</t>
  </si>
  <si>
    <t>Vnitrostaveništní doprava suti a vybouraných hmot vodorovně do 50 m svisle s omezením mechanizace pro budovy a haly výšky přes 12 do 15 m</t>
  </si>
  <si>
    <t>-1205333269</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</si>
  <si>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</si>
  <si>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997013509</t>
  </si>
  <si>
    <t>Odvoz suti a vybouraných hmot na skládku nebo meziskládku se složením, na vzdálenost Příplatek k ceně za každý další i započatý 1 km přes 1 km</t>
  </si>
  <si>
    <t>1349462923</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</si>
  <si>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</si>
  <si>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2,569*15 "Přepočtené koeficientem množství</t>
  </si>
  <si>
    <t>997013511</t>
  </si>
  <si>
    <t>Odvoz suti a vybouraných hmot z meziskládky na skládku s naložením a se složením, na vzdálenost do 1 km</t>
  </si>
  <si>
    <t>1605961073</t>
  </si>
  <si>
    <t xml:space="preserve">Poznámka k souboru cen:_x000d_
1. Délka odvozu suti je vzdálenost od místa naložení suti na dopravní prostředek na meziskládce až po místo složení na určené skládce._x000d_
2. V ceně jsou započteny i náklady na naložení suti na dopravní prostředek a její složení na skládku._x000d_
3. Cena je určena pro odvoz suti na skládku jakýmkoliv způsobem silniční dopravy (i prostřednictvím kontejnerů)._x000d_
4. Příplatek k ceně za každý další i započatý 1 km přes 1 km se oceňuje cenou 997 01-3509._x000d_
</t>
  </si>
  <si>
    <t>1492494960</t>
  </si>
  <si>
    <t>998011002</t>
  </si>
  <si>
    <t>Přesun hmot pro budovy občanské výstavby, bydlení, výrobu a služby s nosnou svislou konstrukcí zděnou z cihel, tvárnic nebo kamene vodorovná dopravní vzdálenost do 100 m pro budovy výšky přes 6 do 12 m</t>
  </si>
  <si>
    <t>-970232702</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</si>
  <si>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</si>
  <si>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</si>
  <si>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</si>
  <si>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</si>
  <si>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</si>
  <si>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711112001</t>
  </si>
  <si>
    <t>Provedení izolace proti zemní vlhkosti natěradly a tmely za studena na ploše svislé S nátěrem penetračním</t>
  </si>
  <si>
    <t>1794369946</t>
  </si>
  <si>
    <t xml:space="preserve">Poznámka k souboru cen:_x000d_
1. Izolace plochy jednotlivě do 10 m2 se oceňují skladebně cenou příslušné izolace a cenou 711 19-9095 Příplatek za plochu do 10 m2._x000d_
</t>
  </si>
  <si>
    <t>24551000.1</t>
  </si>
  <si>
    <t>Speciální penetrace pro kritické podklady</t>
  </si>
  <si>
    <t>1573119065</t>
  </si>
  <si>
    <t>Poznámka k položce:_x000d_
Systémová penetrace k izolační stěrce</t>
  </si>
  <si>
    <t>81,48*0,1</t>
  </si>
  <si>
    <t>711112051</t>
  </si>
  <si>
    <t>Provedení izolace proti zemní vlhkosti natěradly a tmely za studena na ploše svislé S dvojnásobným nátěrem tekutou elastickou hydroizolací</t>
  </si>
  <si>
    <t>1147899787</t>
  </si>
  <si>
    <t>58581000</t>
  </si>
  <si>
    <t>nátěr hydroizolační polymerní dvousložkový pro opravu plochých střech</t>
  </si>
  <si>
    <t>-1759968656</t>
  </si>
  <si>
    <t>Poznámka k položce:_x000d_
stěrka spojující vlastnosti minerálních izolačních stěrek překlenujících trhliny a silnovrstvých živičných stěrek modifikovaných plastickou hmotou. Nepropustnost až 10 m vodního sloupce,tlaková zkouška na trhliny splněna bez zesilující vložky, přemostění trhlin širších 3 mm, faktor odporu difúze vodní páry µ: 6600</t>
  </si>
  <si>
    <t>81,48*3,7</t>
  </si>
  <si>
    <t>998711101</t>
  </si>
  <si>
    <t>Přesun hmot pro izolace proti vodě, vlhkosti a plynům stanovený z hmotnosti přesunovaného materiálu vodorovná dopravní vzdálenost do 50 m v objektech výšky do 6 m</t>
  </si>
  <si>
    <t>456161346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</si>
  <si>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</si>
  <si>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SO 02-4 - Venkovní kuřárna</t>
  </si>
  <si>
    <t xml:space="preserve">    767 - Konstrukce zámečnické</t>
  </si>
  <si>
    <t>767</t>
  </si>
  <si>
    <t>Konstrukce zámečnické</t>
  </si>
  <si>
    <t>767893114</t>
  </si>
  <si>
    <t>Montáž stříšek nad venkovními vstupy z kovových profilů kotvených k nosné konstrukci pomocí závěsů, výplň z umělých hmot obloukových šířky přes 1,50 do 2,00 m</t>
  </si>
  <si>
    <t>86828561</t>
  </si>
  <si>
    <t xml:space="preserve">Poznámka k souboru cen:_x000d_
1. Ceny -3111 až -3192 jsou učeny pro konstrukce bez vnější izolace._x000d_
</t>
  </si>
  <si>
    <t>"počet modulů" 3</t>
  </si>
  <si>
    <t>63437005AD</t>
  </si>
  <si>
    <t>Vchodová stříška šířkově rovná, hloubkově oblouková, s hloubkou 2,0m, kotvená pomocí konzol, výplň polykarbonát min. tloušťky 3mm, zatížení min. 60kg/m2, délka jednoho dílu 0,9m, použití 3 dílů polykarbonátu (4 konzol), celková délka stříšky 2,7m</t>
  </si>
  <si>
    <t>-1875233783</t>
  </si>
  <si>
    <t>767893811</t>
  </si>
  <si>
    <t>Demontáž stříšek nad venkovními vstupy z kovových profilů, výplň z umělých hmot</t>
  </si>
  <si>
    <t>-890652784</t>
  </si>
  <si>
    <t>"délka demontáže stávající stříšky" 2</t>
  </si>
  <si>
    <t>767893819AD</t>
  </si>
  <si>
    <t>Likvidace a odvoz odpadu z demontované stříšky</t>
  </si>
  <si>
    <t>293683324</t>
  </si>
  <si>
    <t>998767101</t>
  </si>
  <si>
    <t>Přesun hmot pro zámečnické konstrukce stanovený z hmotnosti přesunovaného materiálu vodorovná dopravní vzdálenost do 50 m v objektech výšky do 6 m</t>
  </si>
  <si>
    <t>-1234110862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</si>
  <si>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</si>
  <si>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998767181</t>
  </si>
  <si>
    <t>Přesun hmot pro zámečnické konstrukce stanovený z hmotnosti přesunovaného materiálu Příplatek k cenám za přesun prováděný bez použití mechanizace pro jakoukoliv výšku objektu</t>
  </si>
  <si>
    <t>-832659150</t>
  </si>
  <si>
    <t>SO 03 - Osvětlení</t>
  </si>
  <si>
    <t>22249</t>
  </si>
  <si>
    <t>45231400-9</t>
  </si>
  <si>
    <t xml:space="preserve">    727 - Zdravotechnika - požární ochrana</t>
  </si>
  <si>
    <t xml:space="preserve">    741 - Elektroinstalace - silnoproud</t>
  </si>
  <si>
    <t xml:space="preserve">    742 - Elektroinstalace - slaboproud</t>
  </si>
  <si>
    <t xml:space="preserve">    21-M - Elektromontáže</t>
  </si>
  <si>
    <t>130001101</t>
  </si>
  <si>
    <t>Příplatek k cenám hloubených vykopávek za ztížení vykopávky v blízkosti podzemního vedení nebo výbušnin pro jakoukoliv třídu horniny</t>
  </si>
  <si>
    <t>785188828</t>
  </si>
  <si>
    <t xml:space="preserve">Poznámka k souboru cen:_x000d_
1. Cena je určena:_x000d_
a) i pro soubor cen 123 . 0-21 Vykopávky zářezů se šikmými stěnami pro podzemní vedení části A 02,_x000d_
b) pro podzemní vedení procházející hloubenou vykopávkou nebo uložené ve stěně výkopu při jakékoliv hloubce vedení pod původním terénem nebo jeho výšce nade dnem výkopu a jakémkoliv směru vedení ke stranám výkopu;_x000d_
c) pro výbušniny nezaložené dodavatelem._x000d_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7._x000d_
3. Cenu nelze použít pro ztížení vykopávky v blízkosti podzemních vedení nebo výbušnin, u nichž je projektem zakázáno použít při vykopávce kovové nástroje nebo nářadí._x000d_
4. Množství ztížení vykopávky v blízkosti_x000d_
a) podzemního vedení, jehož půdorysná a výšková poloha_x000d_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obalem;_x000d_
- není v projektu uvedena, avšak která podle projektu nebo sdělení investora jsou pravděpodobně ve výkopišti uložena, se rovná objemu výkopu, který je projektantem nebo investorem označen._x000d_
b) výbušniny, určí vždy projektant nebo investor, ať je v projektu uvedeno či neuvedeno._x000d_
5. Je-li vedení uloženo ve výkopišti tak, že se vykopávka v celém výše popsaném objemu nevykopává, např. blízko stěn nebo dna výkopu, oceňuje se ztížení vykopávky jen pro tu část objemu, v níž se ztížená vykopávka provádí._x000d_
6. Jsou-li ve výkopišti dvě vedení položena tak blízko sebe, že se výše uvedené objemy pro obě vedení pronikají, určí se množství ztížení vykopávky tak, aby se pronik započetl jen jednou._x000d_
7. Objem ztížení vykopávky se od celkového objemu výkopu neodečítá._x000d_
8. Dočasné zajištění různých podzemních vedení ve výkopišti se oceňuje cenami souboru cen 119 00-14 Dočasné zajištění podzemního potrubí nebo vedení ve výkopišti._x000d_
</t>
  </si>
  <si>
    <t>(1,936+99,3)* "podíl překopů sítí 30%" 0,3</t>
  </si>
  <si>
    <t>698730479</t>
  </si>
  <si>
    <t>"základy stožárů" 2*0,6*0,6*1,1</t>
  </si>
  <si>
    <t>-705284983</t>
  </si>
  <si>
    <t>90*0,35*0,8</t>
  </si>
  <si>
    <t>95*0,65*1,20</t>
  </si>
  <si>
    <t>641267441</t>
  </si>
  <si>
    <t>"součet objemů hloubení, odečtení zásypů" 0,792+99,3-80,65</t>
  </si>
  <si>
    <t>-1019245769</t>
  </si>
  <si>
    <t>"odvoz na skládku" 19,442* "počet km navíc přes 10km" 10</t>
  </si>
  <si>
    <t>1231337270</t>
  </si>
  <si>
    <t>"objem zásypů z položky Zásyp rýh" 80,65*2 "při kopání i zasypávání"</t>
  </si>
  <si>
    <t>1502571063</t>
  </si>
  <si>
    <t>310319412</t>
  </si>
  <si>
    <t>"odvoz na skládku" 19,442* "přepočet na tuny" 1,8</t>
  </si>
  <si>
    <t>-463726685</t>
  </si>
  <si>
    <t>90*0,35*0,6</t>
  </si>
  <si>
    <t>95*0,65*1,00</t>
  </si>
  <si>
    <t>-1992505255</t>
  </si>
  <si>
    <t>PLASTOVÁ TRUBKA pr. 250 mm</t>
  </si>
  <si>
    <t>-1951667170</t>
  </si>
  <si>
    <t>2* "délka" 1,0</t>
  </si>
  <si>
    <t>212150002AD</t>
  </si>
  <si>
    <t>PLASTOVÁ TRUBKA pr. 110 mm</t>
  </si>
  <si>
    <t>-218151740</t>
  </si>
  <si>
    <t>4*0,3</t>
  </si>
  <si>
    <t>899623171</t>
  </si>
  <si>
    <t>Obetonování potrubí nebo zdiva stok betonem prostým v otevřeném výkopu, beton tř. C 25/30</t>
  </si>
  <si>
    <t>-1719439611</t>
  </si>
  <si>
    <t xml:space="preserve">Poznámka k souboru cen:_x000d_
1. Obetonování zdiva stok ve štole se oceňuje cenami souboru cen 359 31-02 Výplň za rubem cihelného zdiva stok části A 03 tohoto katalogu._x000d_
</t>
  </si>
  <si>
    <t>"obetonování chrániček ve výkopu" 9,8</t>
  </si>
  <si>
    <t>120951123</t>
  </si>
  <si>
    <t>Bourání konstrukcí v odkopávkách a prokopávkách s přemístěním suti na hromady na vzdálenost do 20 m nebo s naložením na dopravní prostředek strojně z betonu železového nebo předpjatého</t>
  </si>
  <si>
    <t>-1297146915</t>
  </si>
  <si>
    <t xml:space="preserve">Poznámka k souboru cen:_x000d_
1. Ceny jsou určeny pouze pro bourání konstrukcí ze zdiva nebo z betonu ve výkopišti při provádění zemních prací, jsou-li zdiva nebo beton obklopeny horninou nebo sypaninou tak, že k nim není bez vykopávky přístup._x000d_
2. Ceny nelze použít pro bourání konstrukcí ze zdiva nebo betonu jako pro samostatnou stavební práci, i když jsou bourané konstrukce pod úrovní terénu, jako např. zdi, stropy a klenby v suterénu._x000d_
3. Vodorovné přemístění materiálu nad 20 m z rozbouraných konstrukcí ve výkopišti se oceňuje jako přemístění výkopku z hornin tř. 5 až 7 cenami souboru cen 162 . 0-1 . Vodorovné přemístění výkopku._x000d_
4. Svislé přemístění materiálu z rozbouraných konstrukcí ve výkopišti se oceňuje jako přemístění výkopku z hornin tř. 5 až 7 cenami souboru cen 161 10-11 Svislé přemístění výkopku._x000d_
5. Ceny nelze použít pro bourání konstrukcí pod vodou; toto bourání se ocení individuálně._x000d_
6. Objem vybouraného materiálu pro přemístění se rovná objemu konstrukcí před rozbouráním._x000d_
7. Vzdálenost vodorovného přemístění se určuje od těžiště původní konstrukce do těžiště skládky._x000d_
</t>
  </si>
  <si>
    <t>"bet. základy stožárů" 2*0,8*0,8*1,4+ 2*0,5*0,5*0,7</t>
  </si>
  <si>
    <t>267473885</t>
  </si>
  <si>
    <t>"tonáž veškeré suti z dílů začínajících 9" 5,998</t>
  </si>
  <si>
    <t>-1144626407</t>
  </si>
  <si>
    <t>430647597</t>
  </si>
  <si>
    <t>5,998*9 "Přepočtené koeficientem množství</t>
  </si>
  <si>
    <t>727</t>
  </si>
  <si>
    <t>Zdravotechnika - požární ochrana</t>
  </si>
  <si>
    <t>727111146</t>
  </si>
  <si>
    <t>Protipožární trubní ucpávky předizolované kovové potrubí prostup stěnou tloušťky 150 mm požární odolnost EI 180 D 54</t>
  </si>
  <si>
    <t>797662862</t>
  </si>
  <si>
    <t xml:space="preserve">Poznámka k souboru cen:_x000d_
1. V cenách -1111 až 1119, -1131 až 1219, -1321 až 1419 je započtena tloušťka vyplňované spáry 15mm a šířka 20 mm._x000d_
2. V cenách -1301 až 1319, -1421 až 1429 je započtena tloušťka vyplňované spáry 25mm a šířka 15 mm._x000d_
3. V cenách -1121 až 1129, -1221 až 1229, -1501 až 1509 je započtena tloušťka vyplňované spáry 15-20 mm._x000d_
4. V cenách -1111 až 1119, -1131 až 1219, -1321 až 1419 je započteno opláštění potrubí minerální vlnou tloušťky 35mm._x000d_
5. V cenách -1121 až 1129, -1221 až 1229 je započteno opláštění potrubí minerální vlnou tloušťky 32mm._x000d_
6. V cenách -1301 až 1319, -1421 až 1429 je započteno opláštění potrubí minerální vlnou tloušťky 20mm._x000d_
</t>
  </si>
  <si>
    <t>"utěsnění prostupů" 6</t>
  </si>
  <si>
    <t>742190004</t>
  </si>
  <si>
    <t>Ostatní práce pro trasy požárně těsnící materiál do prostupu</t>
  </si>
  <si>
    <t>1122890023</t>
  </si>
  <si>
    <t>741</t>
  </si>
  <si>
    <t>Elektroinstalace - silnoproud</t>
  </si>
  <si>
    <t>210160011</t>
  </si>
  <si>
    <t>Montáž měřících přístrojů, bez zapojení vodičů spínače časového</t>
  </si>
  <si>
    <t>1956272864</t>
  </si>
  <si>
    <t>35889830</t>
  </si>
  <si>
    <t>hodiny spínací týdenní 1 kanál</t>
  </si>
  <si>
    <t>523384554</t>
  </si>
  <si>
    <t>220880059</t>
  </si>
  <si>
    <t>Montáž sady svorkovnic na DIN lištu</t>
  </si>
  <si>
    <t>1278368183</t>
  </si>
  <si>
    <t>34562148</t>
  </si>
  <si>
    <t>svornice řadová šroubovací nízkého napětí a průřezem vodiče 4 mm2</t>
  </si>
  <si>
    <t>326289658</t>
  </si>
  <si>
    <t>Poznámka k položce:_x000d_
Řadová svorkovnice pro montáž na DIN lištu, pro vodič 2,5mm2.</t>
  </si>
  <si>
    <t>741110501</t>
  </si>
  <si>
    <t>Montáž lišt a kanálků elektroinstalačních se spojkami, ohyby a rohy a s nasunutím do krabic protahovacích, šířky do 60 mm</t>
  </si>
  <si>
    <t>-355855795</t>
  </si>
  <si>
    <t>Poznámka k položce:_x000d_
Montáž DIN lišty (pro osazení jističů, chráničů, stykačů atd.)</t>
  </si>
  <si>
    <t>34572252</t>
  </si>
  <si>
    <t>lišta elektroinstalační nosná kovová holá DIN TS35 D děrovaná</t>
  </si>
  <si>
    <t>-1434652232</t>
  </si>
  <si>
    <t>Poznámka k položce:_x000d_
DIN lišta určená k montáži přístrojů v rozvaděči (jističe, chrániče atd.)</t>
  </si>
  <si>
    <t>34571009.1</t>
  </si>
  <si>
    <t>lišta elektroinstalační vkládací 11 x 10</t>
  </si>
  <si>
    <t>1032736662</t>
  </si>
  <si>
    <t>Poznámka k položce:_x000d_
1 fázová prpojovací lišta 20 modulů - (propojení jističů)</t>
  </si>
  <si>
    <t>34140825</t>
  </si>
  <si>
    <t>vodič silový s Cu jádrem 4mm2</t>
  </si>
  <si>
    <t>-158988263</t>
  </si>
  <si>
    <t>Poznámka k položce:_x000d_
Propojení přístrojů v rozvaděči.</t>
  </si>
  <si>
    <t>34561660</t>
  </si>
  <si>
    <t>svornice řadová šroubovací s nosnou lištou a průřezem vodiče 4 mm2</t>
  </si>
  <si>
    <t>-369240924</t>
  </si>
  <si>
    <t>Poznámka k položce:_x000d_
Můstek nulovací_x000d_
N - modrá ( k propojení vodičů pracovní nuly)_x000d_
PE - zelenožlutá (k propojení ochraných vodičů)</t>
  </si>
  <si>
    <t>741110511</t>
  </si>
  <si>
    <t>Montáž lišt a kanálků elektroinstalačních se spojkami, ohyby a rohy a s nasunutím do krabic vkládacích s víčkem, šířky do 60 mm</t>
  </si>
  <si>
    <t>1152639619</t>
  </si>
  <si>
    <t>34571004</t>
  </si>
  <si>
    <t>lišta elektroinstalační hranatá bílá 20 x 20</t>
  </si>
  <si>
    <t>1184232667</t>
  </si>
  <si>
    <t>741112111</t>
  </si>
  <si>
    <t>Montáž krabic elektroinstalačních bez napojení na trubky a lišty, demontáže a montáže víčka a přístroje rozvodek se zapojením vodičů na svorkovnici nástěnných plastových čtyřhranných pro vodiče Ø do 4 mm2</t>
  </si>
  <si>
    <t>1260618042</t>
  </si>
  <si>
    <t>34571019AD</t>
  </si>
  <si>
    <t>krabice rozvodná nástěnná, IP67, 4× průchodka, 5-pólová svorkovnice pro max.průřez vodiče 4 mm2, šroubové připojení víka, krytí IP 67, materiál PVC, rozměry 122×122×44,6 mm</t>
  </si>
  <si>
    <t>-1208776990</t>
  </si>
  <si>
    <t>741310271.1</t>
  </si>
  <si>
    <t>Montáž spínačů jedno nebo dvoupólových kloubových, otočných nebo ovládaných pomocí táhel, bez zapojení vodičů vypínačů nebo přepínačů 100 A</t>
  </si>
  <si>
    <t>327453003</t>
  </si>
  <si>
    <t>34535406</t>
  </si>
  <si>
    <t>přístroj přepínače střídavého 10A 3558-A06340</t>
  </si>
  <si>
    <t>1164377525</t>
  </si>
  <si>
    <t xml:space="preserve">Poznámka k položce:_x000d_
Přepínač třípólový 10A_x000d_
_x000d_
poloha 1-vypnuto_x000d_
            2-zapnuto (manuálně)_x000d_
            3-zapnuto (automaticky-soumrak spínač+časový spínač)</t>
  </si>
  <si>
    <t>741311002</t>
  </si>
  <si>
    <t>Montáž spínačů speciálních se zapojením vodičů soumrakových</t>
  </si>
  <si>
    <t>1953659847</t>
  </si>
  <si>
    <t>35889839AD</t>
  </si>
  <si>
    <t>soumrakový spínač</t>
  </si>
  <si>
    <t>951820235</t>
  </si>
  <si>
    <t>741320105</t>
  </si>
  <si>
    <t>Montáž jističů se zapojením vodičů jednopólových nn do 25 A ve skříni</t>
  </si>
  <si>
    <t>2108960695</t>
  </si>
  <si>
    <t>35822107</t>
  </si>
  <si>
    <t>jistič 1pólový-charakteristika B 6A</t>
  </si>
  <si>
    <t>1609092832</t>
  </si>
  <si>
    <t>741320135</t>
  </si>
  <si>
    <t>Montáž jističů se zapojením vodičů dvoupólových nn do 25 A ve skříni</t>
  </si>
  <si>
    <t>1313360729</t>
  </si>
  <si>
    <t>35889206.1</t>
  </si>
  <si>
    <t>chránič proudový 4pólový 25A pracovního proudu 0.03 A</t>
  </si>
  <si>
    <t>1104632124</t>
  </si>
  <si>
    <t>741320165</t>
  </si>
  <si>
    <t>Montáž jističů se zapojením vodičů třípólových nn do 25 A ve skříni</t>
  </si>
  <si>
    <t>2132466007</t>
  </si>
  <si>
    <t>35822401</t>
  </si>
  <si>
    <t>jistič 3pólový-charakteristika B 16A</t>
  </si>
  <si>
    <t>1708133253</t>
  </si>
  <si>
    <t>Poznámka k položce:_x000d_
Třífázové jističe_x000d_
- 1 x charakteristika B, jmenovitý proud 16A_x000d_
- 1 x charakteristika B, jmenovitý proud 10A</t>
  </si>
  <si>
    <t>741321033</t>
  </si>
  <si>
    <t>Montáž proudových chráničů se zapojením vodičů čtyřpólových nn do 25 A ve skříni</t>
  </si>
  <si>
    <t>-1139172809</t>
  </si>
  <si>
    <t>35889206</t>
  </si>
  <si>
    <t>-740070683</t>
  </si>
  <si>
    <t>741330042</t>
  </si>
  <si>
    <t>Montáž stykačů nn se zapojením vodičů střídavých vestavných třípólových do 25 A</t>
  </si>
  <si>
    <t>1741058927</t>
  </si>
  <si>
    <t>35821108</t>
  </si>
  <si>
    <t xml:space="preserve">stykač vzduchový 3pólový  C17.10 220-230V / 50Hz</t>
  </si>
  <si>
    <t>106783832</t>
  </si>
  <si>
    <t>Poznámka k položce:_x000d_
1 x stykač 3. pólový 25A, cívka 230VAC._x000d_
1 x stykač 2. pólový 25A, cívka 230VAC</t>
  </si>
  <si>
    <t>741375833</t>
  </si>
  <si>
    <t>Demontáž svítidel se zachováním funkčnosti průmyslových výbojkových venkovních na stožáru přes 3 m</t>
  </si>
  <si>
    <t>-1613596845</t>
  </si>
  <si>
    <t>210204008AD</t>
  </si>
  <si>
    <t>Demontáž stožárů osvětlení, parkových ocelových</t>
  </si>
  <si>
    <t>651441680</t>
  </si>
  <si>
    <t>"demontáž stávajících stožárů parkových" 2</t>
  </si>
  <si>
    <t>210204019AD</t>
  </si>
  <si>
    <t>Demontáž stožárů osvětlení, ocelových samostatně stojících, délky přes 12 do 18 m</t>
  </si>
  <si>
    <t>1831182487</t>
  </si>
  <si>
    <t>"stávající stožáry osvětlení" 2</t>
  </si>
  <si>
    <t>1744798104</t>
  </si>
  <si>
    <t>"demontáž stožárů" 2*2</t>
  </si>
  <si>
    <t>742</t>
  </si>
  <si>
    <t>Elektroinstalace - slaboproud</t>
  </si>
  <si>
    <t>742121099AD</t>
  </si>
  <si>
    <t>Montáž STP CAT6</t>
  </si>
  <si>
    <t>-1095624764</t>
  </si>
  <si>
    <t>341261199AD</t>
  </si>
  <si>
    <t>kabel sdělovací STP CAT6</t>
  </si>
  <si>
    <t>1591193892</t>
  </si>
  <si>
    <t>Poznámka k položce:_x000d_
Musí vyhovovat pro propojení délky cca 100m.</t>
  </si>
  <si>
    <t>742230001</t>
  </si>
  <si>
    <t>Montáž kamerového systému DVR nebo NAS, nahrávacího zařízení pro kamery</t>
  </si>
  <si>
    <t>1428162770</t>
  </si>
  <si>
    <t>742230003</t>
  </si>
  <si>
    <t>Montáž kamerového systému venkovní kamery</t>
  </si>
  <si>
    <t>1087429132</t>
  </si>
  <si>
    <t>742230007</t>
  </si>
  <si>
    <t>Montáž kamerového systému konzoly pro kryt nebo kameru</t>
  </si>
  <si>
    <t>83580532</t>
  </si>
  <si>
    <t>"konzola" 1 + "kryt" 1</t>
  </si>
  <si>
    <t>00000045AD</t>
  </si>
  <si>
    <t>MATERIÁL K BEZPEČNOSTNÍ KAMEŘE dle standardu SŽDC, zadní kryt kamery, držák na sloup, napájecí konektory, konektory RJ45, elektroinstalační materiál</t>
  </si>
  <si>
    <t>256</t>
  </si>
  <si>
    <t>-89679490</t>
  </si>
  <si>
    <t>742240001</t>
  </si>
  <si>
    <t>Montáž elekronické kontroly vstupu čtečky karet</t>
  </si>
  <si>
    <t>902772223</t>
  </si>
  <si>
    <t>742240005</t>
  </si>
  <si>
    <t>Montáž elekronické kontroly vstupu řídící jednotka pro připojení čteček</t>
  </si>
  <si>
    <t>1446714005</t>
  </si>
  <si>
    <t>742240007</t>
  </si>
  <si>
    <t>Montáž elekronické kontroly vstupu ovládacího scriptu</t>
  </si>
  <si>
    <t>-2130294698</t>
  </si>
  <si>
    <t>742240008</t>
  </si>
  <si>
    <t>Montáž elekronické kontroly vstupu spínavého zdroje s krytem 12V, 3,5 A s akumulátorem 12V/17 Ah</t>
  </si>
  <si>
    <t>823033704</t>
  </si>
  <si>
    <t>742240022</t>
  </si>
  <si>
    <t>Montáž elekronické kontroly vstupu přístupového softwaru k dodanému HW, multilicence</t>
  </si>
  <si>
    <t>229778917</t>
  </si>
  <si>
    <t>742240023</t>
  </si>
  <si>
    <t>Montáž elekronické kontroly vstupu nastavení PC, 10/100 dle doporučení výrobce SW, monitor 19", klávesnice, myš</t>
  </si>
  <si>
    <t>1309877477</t>
  </si>
  <si>
    <t>00000046AD</t>
  </si>
  <si>
    <t>ČTEČKA KARET dle standardu SŽDC, bezkontaktní čtečka v základním úzkém provedení, přenášení dat SIO, Wiegand výstup, karty iClass, Mifare, DESFire, řídící modul ke čtečce, zdroj 12V 3A, záložní akumulátor 12V 18Ah, propojovací krabička RZH111, nekovová podložka čtečky, elektroinstalační materiál</t>
  </si>
  <si>
    <t>1150536423</t>
  </si>
  <si>
    <t>742320012</t>
  </si>
  <si>
    <t>Montáž elektricky ovládaných zámků elektromechanických včetně trasy dveřmi a přechodové krabice</t>
  </si>
  <si>
    <t>-1717220798</t>
  </si>
  <si>
    <t>742320052</t>
  </si>
  <si>
    <t>Montáž elektricky ovládaných zámků komunikačního tabla instalační krabice s krytem</t>
  </si>
  <si>
    <t>-1475387689</t>
  </si>
  <si>
    <t>742320053</t>
  </si>
  <si>
    <t>Montáž elektricky ovládaných zámků komunikačního tabla tabulky do venkovního prostředí k tablu se seznamen klapek</t>
  </si>
  <si>
    <t>1515015972</t>
  </si>
  <si>
    <t>38226124</t>
  </si>
  <si>
    <t>tlačítkové tablo s elektrickým vrátným 6 tl., se stříškou nad omítku</t>
  </si>
  <si>
    <t>-140541921</t>
  </si>
  <si>
    <t>Poznámka k položce:_x000d_
dle standardu SŽDC</t>
  </si>
  <si>
    <t>38229006</t>
  </si>
  <si>
    <t>zámek elektrický s aretací</t>
  </si>
  <si>
    <t>1328599234</t>
  </si>
  <si>
    <t>37422111</t>
  </si>
  <si>
    <t>transformátor bezpečnostní 220/240 12-24V 25VA</t>
  </si>
  <si>
    <t>-1370080788</t>
  </si>
  <si>
    <t>00000047AD</t>
  </si>
  <si>
    <t>ANALOGOVÁ KAMERA A MATERIÁL PRO TLAČÍTKOVÝ PANEL, dle standardu SŽDC, nerezová stříška tlačítkového panelu, analogová telefonní odbočka, vyvedení a ranžír NF okruhu, elektroinstalační materiál</t>
  </si>
  <si>
    <t>-2057106262</t>
  </si>
  <si>
    <t>21-M</t>
  </si>
  <si>
    <t>Elektromontáže</t>
  </si>
  <si>
    <t>210100173</t>
  </si>
  <si>
    <t>Ukončení kabelů smršťovací záklopkou nebo páskou se zapojením bez letování počtu a průřezu žil do 3 x 1,5 až 4 mm2</t>
  </si>
  <si>
    <t>-89180261</t>
  </si>
  <si>
    <t>210100258</t>
  </si>
  <si>
    <t>Ukončení kabelů smršťovací záklopkou nebo páskou se zapojením bez letování počtu a průřezu žil do 5 x 1,5 až 4 mm2</t>
  </si>
  <si>
    <t>1815239087</t>
  </si>
  <si>
    <t>210120001</t>
  </si>
  <si>
    <t>Montáž pojistek se zapojením vodičů závitových kompletních do 25 A</t>
  </si>
  <si>
    <t>982443202</t>
  </si>
  <si>
    <t>"počet svítidel na stožárech" 2</t>
  </si>
  <si>
    <t>345232330</t>
  </si>
  <si>
    <t>spodek pojistkový E27 vestavný 2113-33 s plastovým krytem</t>
  </si>
  <si>
    <t>371091780</t>
  </si>
  <si>
    <t>345234150</t>
  </si>
  <si>
    <t>vložka pojistková E27 normální 2410 6A</t>
  </si>
  <si>
    <t>1021227450</t>
  </si>
  <si>
    <t>210202013</t>
  </si>
  <si>
    <t>Montáž svítidel výbojkových se zapojením vodičů průmyslových nebo venkovních na výložník</t>
  </si>
  <si>
    <t>-129633896</t>
  </si>
  <si>
    <t>"na stožárech" 2+ "na stěnových výložnících" 2</t>
  </si>
  <si>
    <t>34800005AD</t>
  </si>
  <si>
    <t>SVÍTIDLO dle zavedeného standardu SŽDC, LED zdroj 4690lm, PRELED, 36W, IP66, 3000K, CLO, třída ochrany II., funkce AstroDIM/CLO</t>
  </si>
  <si>
    <t>572046379</t>
  </si>
  <si>
    <t>210202024</t>
  </si>
  <si>
    <t>Montáž svítidel výbojkových se zapojením vodičů světlometů hmotnosti přes 10 kg</t>
  </si>
  <si>
    <t>1820642308</t>
  </si>
  <si>
    <t>"počet reflektorů" 3</t>
  </si>
  <si>
    <t>34800006AD</t>
  </si>
  <si>
    <t>REFLEKTOR dle zavedeného standardu SŽDC, LED zdroj 50W, IP65, vyzařovací úhel 140°, včetně konzole a pohybového čidla PIR</t>
  </si>
  <si>
    <t>168806370</t>
  </si>
  <si>
    <t>1831024204</t>
  </si>
  <si>
    <t>Poznámka k položce:_x000d_
vč. vrtání a ucpávek sloupu</t>
  </si>
  <si>
    <t>"počet stožárů" 2</t>
  </si>
  <si>
    <t>316741189AD</t>
  </si>
  <si>
    <t>STOŽÁR SKLÁPĚCÍ 7,0/6,0/1,0m – průměry 168/76mm – dle standardu zavedeného u SŽDC, prostor pro svorkovnici přístupný po sklopení, ocelový, žárově zinkovaný</t>
  </si>
  <si>
    <t>-1601780439</t>
  </si>
  <si>
    <t>210204100</t>
  </si>
  <si>
    <t>Montáž výložníků osvětlení jednoramenných nástěnných, hmotnosti do 35 kg</t>
  </si>
  <si>
    <t>1571692674</t>
  </si>
  <si>
    <t>316741193AD</t>
  </si>
  <si>
    <t>výložník jednoramenný rovný, určený k montáži na stěnu "UDS", s vyložením 300mm, průměr 76mm, základna 160x180mm, ocelový, žárově zinkovaný</t>
  </si>
  <si>
    <t>-829343317</t>
  </si>
  <si>
    <t>210204104</t>
  </si>
  <si>
    <t>Montáž výložníků osvětlení jednoramenných sloupových, hmotnosti přes 35 kg</t>
  </si>
  <si>
    <t>1304239927</t>
  </si>
  <si>
    <t>316741192AD</t>
  </si>
  <si>
    <t>výložník jednoramenný rovný "UD", s vyložením 500mm, průměr 76mm, ocelový, žárově zinkovaný, určený k výše uvedeným stožárům</t>
  </si>
  <si>
    <t>-1587067459</t>
  </si>
  <si>
    <t>210204201</t>
  </si>
  <si>
    <t>Montáž elektrovýzbroje stožárů osvětlení 1 okruh</t>
  </si>
  <si>
    <t>-414352216</t>
  </si>
  <si>
    <t>34800012AD</t>
  </si>
  <si>
    <t>STOŽÁROVÁ SVORKOVNICE JEDNOOKRUHOVÁ, určená k výše uvedeným stožárům</t>
  </si>
  <si>
    <t>1158590229</t>
  </si>
  <si>
    <t>34800014AD</t>
  </si>
  <si>
    <t>KRYT STOŽÁROVÉ SVORKOVNICE, určený k výše uvedeným stožárům</t>
  </si>
  <si>
    <t>2101432552</t>
  </si>
  <si>
    <t>34800015AD</t>
  </si>
  <si>
    <t>PODRUŽNÝ MATERIÁL k venkovním svítidlům, ke stožárovým svorkovnicícm, k úpravě rozvaděčů R01 a R010</t>
  </si>
  <si>
    <t>1849366424</t>
  </si>
  <si>
    <t>210220020</t>
  </si>
  <si>
    <t>Montáž uzemňovacího vedení s upevněním, propojením a připojením pomocí svorek v zemi s izolací spojů vodičů FeZn páskou průřezu do 120 mm2 v městské zástavbě</t>
  </si>
  <si>
    <t>1145215379</t>
  </si>
  <si>
    <t>35441073</t>
  </si>
  <si>
    <t>drát D 10mm FeZn</t>
  </si>
  <si>
    <t>2089710359</t>
  </si>
  <si>
    <t>"délka" 6* "přepočet na kg" 10/16,1</t>
  </si>
  <si>
    <t>210220022</t>
  </si>
  <si>
    <t>Montáž uzemňovacího vedení s upevněním, propojením a připojením pomocí svorek v zemi s izolací spojů vodičů FeZn drátem nebo lanem průměru do 10 mm v městské zástavbě</t>
  </si>
  <si>
    <t>-1949472603</t>
  </si>
  <si>
    <t>35442062</t>
  </si>
  <si>
    <t>pás zemnící 30x4mm FeZn</t>
  </si>
  <si>
    <t>-1999389419</t>
  </si>
  <si>
    <t>"délka" 50* "přepočet na kg" 25/26,5</t>
  </si>
  <si>
    <t>354418950</t>
  </si>
  <si>
    <t>svorka připojovací k připojení kovových částí</t>
  </si>
  <si>
    <t>-1897132410</t>
  </si>
  <si>
    <t>"SP" 2</t>
  </si>
  <si>
    <t>35441996</t>
  </si>
  <si>
    <t>svorka odbočovací a spojovací pro spojování kruhových a páskových vodičů, FeZn</t>
  </si>
  <si>
    <t>1806031087</t>
  </si>
  <si>
    <t>"SR3a" 4</t>
  </si>
  <si>
    <t>35441885</t>
  </si>
  <si>
    <t>svorka spojovací pro lano D 8-10 mm</t>
  </si>
  <si>
    <t>571672891</t>
  </si>
  <si>
    <t>"SS" 4</t>
  </si>
  <si>
    <t>35441875</t>
  </si>
  <si>
    <t>svorka křížová pro vodič D 6-10 mm</t>
  </si>
  <si>
    <t>1202935731</t>
  </si>
  <si>
    <t>"SK" 2</t>
  </si>
  <si>
    <t>210810005</t>
  </si>
  <si>
    <t>Montáž izolovaných kabelů měděných do 1 kV bez ukončení plných a kulatých (CYKY, CHKE-R,...) uložených volně nebo v liště počtu a průřezu žil 3x1,5 až 6 mm2</t>
  </si>
  <si>
    <t>547811591</t>
  </si>
  <si>
    <t>"CYKY 3Cx1,5" 370+ "CYKY 3Dx1,5" 30</t>
  </si>
  <si>
    <t>"uložení kabelů do stávajících žlabů" 25</t>
  </si>
  <si>
    <t>341110300</t>
  </si>
  <si>
    <t>kabel silový s Cu jádrem 1 kV 3x1,5mm2</t>
  </si>
  <si>
    <t>2126550614</t>
  </si>
  <si>
    <t>210812061</t>
  </si>
  <si>
    <t>Montáž izolovaných kabelů měděných do 1 kV bez ukončení plných a kulatých (CYKY, CHKE-R,...) uložených volně nebo v liště počtu a průřezu žil 5x1,5 až 2,5 mm2</t>
  </si>
  <si>
    <t>277196138</t>
  </si>
  <si>
    <t>34111094</t>
  </si>
  <si>
    <t>kabel silový s Cu jádrem 1 kV 5x2,5mm2</t>
  </si>
  <si>
    <t>163777764</t>
  </si>
  <si>
    <t>210812063</t>
  </si>
  <si>
    <t>Montáž izolovaných kabelů měděných do 1 kV bez ukončení plných a kulatých (CYKY, CHKE-R,...) uložených volně nebo v liště počtu a průřezu žil 5x4 až 6 mm2</t>
  </si>
  <si>
    <t>-1039045278</t>
  </si>
  <si>
    <t>34111098</t>
  </si>
  <si>
    <t>kabel silový s Cu jádrem 1 kV 5x4mm2</t>
  </si>
  <si>
    <t>-1244737767</t>
  </si>
  <si>
    <t>460010024</t>
  </si>
  <si>
    <t>Vytyčení trasy vedení kabelového (podzemního) v zastavěném prostoru</t>
  </si>
  <si>
    <t>939421207</t>
  </si>
  <si>
    <t xml:space="preserve">Poznámka k souboru cen:_x000d_
1. V cenách jsou zahrnuty i náklady na:_x000d_
a) pochůzky projektovanou tratí,_x000d_
b) vyznačení budoucí trasy,_x000d_
c) rozmístění, očíslování a označení opěrných bodů,_x000d_
d) označení překážek a míst pro kabelové prostupy a podchodové štoly._x000d_
</t>
  </si>
  <si>
    <t>"vytýčení trasy" 0,03+0,37+0,085+0,14</t>
  </si>
  <si>
    <t>105</t>
  </si>
  <si>
    <t>460421001</t>
  </si>
  <si>
    <t>Kabelové lože včetně podsypu, zhutnění a urovnání povrchu z písku nebo štěrkopísku tloušťky 5 cm nad kabel bez zakrytí, šířky do 65 cm</t>
  </si>
  <si>
    <t>-1533224236</t>
  </si>
  <si>
    <t>106</t>
  </si>
  <si>
    <t>460510154</t>
  </si>
  <si>
    <t>Kabelové prostupy, kanály a multikanály kabelové prostupy z trub ocelových včetně osazení a utěsnění do protlačovaných otvorů, vnitřního průměru do 15 cm</t>
  </si>
  <si>
    <t>-520277633</t>
  </si>
  <si>
    <t>107</t>
  </si>
  <si>
    <t>14011014</t>
  </si>
  <si>
    <t>trubka ocelová bezešvá hladká jakost 11 353 31,8x2,6mm</t>
  </si>
  <si>
    <t>617645214</t>
  </si>
  <si>
    <t>108</t>
  </si>
  <si>
    <t>460520172</t>
  </si>
  <si>
    <t>Montáž trubek ochranných uložených volně do rýhy plastových ohebných, vnitřního průměru přes 32 do 50 mm</t>
  </si>
  <si>
    <t>-1903622891</t>
  </si>
  <si>
    <t>109</t>
  </si>
  <si>
    <t>34571350</t>
  </si>
  <si>
    <t>trubka elektroinstalační ohebná dvouplášťová korugovaná D 32/40 mm, HDPE+LDPE</t>
  </si>
  <si>
    <t>-97625327</t>
  </si>
  <si>
    <t>110</t>
  </si>
  <si>
    <t>460520174</t>
  </si>
  <si>
    <t>Montáž trubek ochranných uložených volně do rýhy plastových ohebných, vnitřního průměru přes 90 do 110 mm</t>
  </si>
  <si>
    <t>1875324882</t>
  </si>
  <si>
    <t>111</t>
  </si>
  <si>
    <t>345713550</t>
  </si>
  <si>
    <t>trubka elektroinstalační ohebná dvouplášťová korugovaná D 94/110 mm, HDPE+LDPE</t>
  </si>
  <si>
    <t>764297238</t>
  </si>
  <si>
    <t>112</t>
  </si>
  <si>
    <t>460620013</t>
  </si>
  <si>
    <t>Úprava terénu provizorní úprava terénu včetně odkopání drobných nerovností a zásypu prohlubní se zhutněním, v hornině třídy 3</t>
  </si>
  <si>
    <t>1371896958</t>
  </si>
  <si>
    <t xml:space="preserve">Poznámka k souboru cen:_x000d_
1. V cenách -0002 až -0003 nejsou zahrnuty dodávku drnů. Tato se oceňuje ve specifikaci._x000d_
2. V cenách -0022 až -0028 nejsou zahrnuty náklady na dodávku obrubníků. Tato dodávka se oceňuje ve specifikaci._x000d_
</t>
  </si>
  <si>
    <t>90*0,35+ 95*0,65</t>
  </si>
  <si>
    <t>113</t>
  </si>
  <si>
    <t>460680523</t>
  </si>
  <si>
    <t>Prorážení otvorů a ostatní bourací práce vysekání rýh pro montáž trubek a kabelů v kamenných nebo betonových zdech hloubky přes 5 do 7 cm a šířky do 7 cm</t>
  </si>
  <si>
    <t>474060518</t>
  </si>
  <si>
    <t xml:space="preserve">Poznámka k souboru cen:_x000d_
1. V cenách -0011 až -0013 nejsou započteny náklady na dodávku tvárnic. Tato dodávka se oceňuje ve specifikaci._x000d_
</t>
  </si>
  <si>
    <t>"sekání drážek" 5</t>
  </si>
  <si>
    <t>114</t>
  </si>
  <si>
    <t>460710053</t>
  </si>
  <si>
    <t>Vyplnění rýh a otvorů vyplnění a omítnutí rýh ve stěnách hloubky přes 5 do 7 cm a šířky do 7 cm</t>
  </si>
  <si>
    <t>370626612</t>
  </si>
  <si>
    <t>115</t>
  </si>
  <si>
    <t>899722112</t>
  </si>
  <si>
    <t>Krytí potrubí z plastů výstražnou fólií z PVC šířky 25 cm</t>
  </si>
  <si>
    <t>-2093295185</t>
  </si>
  <si>
    <t>"fólie nad trasou v chráničkách" 200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</si>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</sst>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sz val="8"/>
      <color rgb="FF3366FF"/>
      <name val="Arial CE"/>
    </font>
    <font>
      <b/>
      <sz val="14"/>
      <name val="Arial CE"/>
    </font>
    <font>
      <b/>
      <sz val="10"/>
      <name val="Arial CE"/>
    </font>
    <font>
      <b/>
      <sz val="10"/>
      <color rgb="FF969696"/>
      <name val="Arial CE"/>
    </font>
    <font>
      <sz val="8"/>
      <color rgb="FF969696"/>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color rgb="FF000000"/>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29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14" fillId="2" borderId="0" xfId="0" applyFont="1" applyFill="1" applyAlignment="1">
      <alignment horizontal="center"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5"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3" fillId="0" borderId="0" xfId="0" applyFont="1" applyAlignment="1">
      <alignment horizontal="left" vertical="top" wrapText="1"/>
    </xf>
    <xf numFmtId="0" fontId="1" fillId="0" borderId="0" xfId="0" applyFont="1" applyAlignment="1">
      <alignment horizontal="left" vertical="center"/>
    </xf>
    <xf numFmtId="0" fontId="2" fillId="0" borderId="0" xfId="0" applyFont="1" applyAlignment="1">
      <alignment horizontal="left" vertical="top"/>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6" fillId="0" borderId="6" xfId="0" applyFont="1" applyBorder="1" applyAlignment="1">
      <alignment horizontal="left" vertical="center"/>
    </xf>
    <xf numFmtId="0" fontId="0" fillId="0" borderId="6" xfId="0" applyFont="1" applyBorder="1" applyAlignment="1">
      <alignment vertical="center"/>
    </xf>
    <xf numFmtId="4" fontId="16" fillId="0" borderId="6" xfId="0" applyNumberFormat="1"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164" fontId="1" fillId="0" borderId="0" xfId="0" applyNumberFormat="1" applyFont="1" applyAlignment="1">
      <alignment horizontal="left" vertical="center"/>
    </xf>
    <xf numFmtId="4" fontId="17" fillId="0" borderId="0" xfId="0" applyNumberFormat="1" applyFont="1" applyAlignment="1">
      <alignment vertical="center"/>
    </xf>
    <xf numFmtId="0" fontId="18" fillId="0" borderId="0" xfId="0" applyFont="1" applyAlignment="1">
      <alignment horizontal="left" vertical="center"/>
    </xf>
    <xf numFmtId="0" fontId="0" fillId="3" borderId="0" xfId="0" applyFont="1" applyFill="1" applyAlignment="1">
      <alignment vertical="center"/>
    </xf>
    <xf numFmtId="0" fontId="4" fillId="3" borderId="7" xfId="0" applyFont="1" applyFill="1" applyBorder="1" applyAlignment="1">
      <alignment horizontal="left" vertical="center"/>
    </xf>
    <xf numFmtId="0" fontId="0" fillId="3" borderId="8" xfId="0" applyFont="1" applyFill="1" applyBorder="1" applyAlignment="1">
      <alignment vertical="center"/>
    </xf>
    <xf numFmtId="0" fontId="4" fillId="3" borderId="8" xfId="0" applyFont="1" applyFill="1" applyBorder="1" applyAlignment="1">
      <alignment horizontal="center" vertical="center"/>
    </xf>
    <xf numFmtId="0" fontId="4" fillId="3" borderId="8" xfId="0" applyFont="1" applyFill="1" applyBorder="1" applyAlignment="1">
      <alignment horizontal="left" vertical="center"/>
    </xf>
    <xf numFmtId="4" fontId="4" fillId="3" borderId="8" xfId="0" applyNumberFormat="1" applyFont="1" applyFill="1" applyBorder="1" applyAlignment="1">
      <alignment vertical="center"/>
    </xf>
    <xf numFmtId="0" fontId="0" fillId="3"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6"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18" fillId="0" borderId="15" xfId="0" applyFont="1" applyBorder="1" applyAlignment="1">
      <alignment horizontal="left" vertical="center"/>
    </xf>
    <xf numFmtId="0" fontId="18"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0" fillId="4" borderId="7" xfId="0" applyFont="1" applyFill="1" applyBorder="1" applyAlignment="1">
      <alignment horizontal="center" vertical="center"/>
    </xf>
    <xf numFmtId="0" fontId="20" fillId="4" borderId="8" xfId="0" applyFont="1" applyFill="1" applyBorder="1" applyAlignment="1">
      <alignment horizontal="left" vertical="center"/>
    </xf>
    <xf numFmtId="0" fontId="0" fillId="4" borderId="8" xfId="0" applyFont="1" applyFill="1" applyBorder="1" applyAlignment="1">
      <alignment vertical="center"/>
    </xf>
    <xf numFmtId="0" fontId="20" fillId="4" borderId="8" xfId="0" applyFont="1" applyFill="1" applyBorder="1" applyAlignment="1">
      <alignment horizontal="center" vertical="center"/>
    </xf>
    <xf numFmtId="0" fontId="20" fillId="4" borderId="8" xfId="0" applyFont="1" applyFill="1" applyBorder="1" applyAlignment="1">
      <alignment horizontal="right" vertical="center"/>
    </xf>
    <xf numFmtId="0" fontId="20" fillId="4" borderId="9" xfId="0" applyFont="1" applyFill="1" applyBorder="1" applyAlignment="1">
      <alignment horizontal="center" vertical="center"/>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2" fillId="0" borderId="0" xfId="0" applyFont="1" applyAlignment="1">
      <alignment horizontal="left" vertical="center"/>
    </xf>
    <xf numFmtId="0" fontId="22" fillId="0" borderId="0" xfId="0" applyFont="1" applyAlignment="1">
      <alignment vertical="center"/>
    </xf>
    <xf numFmtId="4" fontId="22" fillId="0" borderId="0" xfId="0" applyNumberFormat="1" applyFont="1" applyAlignment="1">
      <alignment horizontal="right" vertical="center"/>
    </xf>
    <xf numFmtId="4" fontId="22" fillId="0" borderId="0" xfId="0" applyNumberFormat="1" applyFont="1" applyAlignment="1">
      <alignment vertical="center"/>
    </xf>
    <xf numFmtId="0" fontId="4" fillId="0" borderId="0" xfId="0" applyFont="1" applyAlignment="1">
      <alignment horizontal="center" vertical="center"/>
    </xf>
    <xf numFmtId="4" fontId="19" fillId="0" borderId="15" xfId="0" applyNumberFormat="1" applyFont="1" applyBorder="1" applyAlignment="1">
      <alignment vertical="center"/>
    </xf>
    <xf numFmtId="4" fontId="19" fillId="0" borderId="0" xfId="0" applyNumberFormat="1" applyFont="1" applyBorder="1" applyAlignment="1">
      <alignment vertical="center"/>
    </xf>
    <xf numFmtId="166" fontId="19" fillId="0" borderId="0" xfId="0" applyNumberFormat="1" applyFont="1" applyBorder="1" applyAlignment="1">
      <alignment vertical="center"/>
    </xf>
    <xf numFmtId="4" fontId="19" fillId="0" borderId="16" xfId="0" applyNumberFormat="1" applyFont="1" applyBorder="1" applyAlignment="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4" xfId="0" applyFont="1" applyBorder="1" applyAlignment="1">
      <alignment vertical="center"/>
    </xf>
    <xf numFmtId="0" fontId="25" fillId="0" borderId="0" xfId="0" applyFont="1" applyAlignment="1">
      <alignment vertical="center"/>
    </xf>
    <xf numFmtId="0" fontId="25" fillId="0" borderId="0" xfId="0" applyFont="1" applyAlignment="1">
      <alignment horizontal="left" vertical="center" wrapText="1"/>
    </xf>
    <xf numFmtId="0" fontId="26" fillId="0" borderId="0" xfId="0" applyFont="1" applyAlignment="1">
      <alignment vertical="center"/>
    </xf>
    <xf numFmtId="4" fontId="26" fillId="0" borderId="0" xfId="0" applyNumberFormat="1" applyFont="1" applyAlignment="1">
      <alignment vertical="center"/>
    </xf>
    <xf numFmtId="0" fontId="3" fillId="0" borderId="0" xfId="0" applyFont="1" applyAlignment="1">
      <alignment horizontal="center" vertical="center"/>
    </xf>
    <xf numFmtId="4" fontId="27" fillId="0" borderId="15" xfId="0" applyNumberFormat="1" applyFont="1" applyBorder="1" applyAlignment="1">
      <alignment vertical="center"/>
    </xf>
    <xf numFmtId="4" fontId="27" fillId="0" borderId="0" xfId="0" applyNumberFormat="1" applyFont="1" applyBorder="1" applyAlignment="1">
      <alignment vertical="center"/>
    </xf>
    <xf numFmtId="166" fontId="27" fillId="0" borderId="0" xfId="0" applyNumberFormat="1" applyFont="1" applyBorder="1" applyAlignment="1">
      <alignment vertical="center"/>
    </xf>
    <xf numFmtId="4" fontId="27" fillId="0" borderId="16" xfId="0" applyNumberFormat="1" applyFont="1" applyBorder="1" applyAlignment="1">
      <alignment vertical="center"/>
    </xf>
    <xf numFmtId="0" fontId="5" fillId="0" borderId="0" xfId="0" applyFont="1" applyAlignment="1">
      <alignment horizontal="left" vertical="center"/>
    </xf>
    <xf numFmtId="4" fontId="27" fillId="0" borderId="20" xfId="0" applyNumberFormat="1" applyFont="1" applyBorder="1" applyAlignment="1">
      <alignment vertical="center"/>
    </xf>
    <xf numFmtId="4" fontId="27" fillId="0" borderId="21" xfId="0" applyNumberFormat="1" applyFont="1" applyBorder="1" applyAlignment="1">
      <alignment vertical="center"/>
    </xf>
    <xf numFmtId="166" fontId="27" fillId="0" borderId="21" xfId="0" applyNumberFormat="1" applyFont="1" applyBorder="1" applyAlignment="1">
      <alignment vertical="center"/>
    </xf>
    <xf numFmtId="4" fontId="27" fillId="0" borderId="22" xfId="0" applyNumberFormat="1" applyFont="1" applyBorder="1" applyAlignment="1">
      <alignment vertical="center"/>
    </xf>
    <xf numFmtId="0" fontId="0" fillId="0" borderId="0" xfId="0" applyProtection="1"/>
    <xf numFmtId="0" fontId="28"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16"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20" fillId="4" borderId="0" xfId="0" applyFont="1" applyFill="1" applyAlignment="1">
      <alignment horizontal="left" vertical="center"/>
    </xf>
    <xf numFmtId="0" fontId="20" fillId="4" borderId="0" xfId="0" applyFont="1" applyFill="1" applyAlignment="1">
      <alignment horizontal="right" vertical="center"/>
    </xf>
    <xf numFmtId="0" fontId="29"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20" fillId="4" borderId="17" xfId="0" applyFont="1" applyFill="1" applyBorder="1" applyAlignment="1">
      <alignment horizontal="center" vertical="center" wrapText="1"/>
    </xf>
    <xf numFmtId="0" fontId="20" fillId="4" borderId="18" xfId="0" applyFont="1" applyFill="1" applyBorder="1" applyAlignment="1">
      <alignment horizontal="center" vertical="center" wrapText="1"/>
    </xf>
    <xf numFmtId="0" fontId="20" fillId="4" borderId="19" xfId="0" applyFont="1" applyFill="1" applyBorder="1" applyAlignment="1">
      <alignment horizontal="center" vertical="center" wrapText="1"/>
    </xf>
    <xf numFmtId="0" fontId="0" fillId="0" borderId="4" xfId="0" applyBorder="1" applyAlignment="1">
      <alignment horizontal="center" vertical="center" wrapText="1"/>
    </xf>
    <xf numFmtId="4" fontId="22" fillId="0" borderId="0" xfId="0" applyNumberFormat="1" applyFont="1" applyAlignment="1"/>
    <xf numFmtId="166" fontId="30" fillId="0" borderId="13" xfId="0" applyNumberFormat="1" applyFont="1" applyBorder="1" applyAlignment="1"/>
    <xf numFmtId="166" fontId="30" fillId="0" borderId="14" xfId="0" applyNumberFormat="1" applyFont="1" applyBorder="1" applyAlignment="1"/>
    <xf numFmtId="4" fontId="31"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0" fillId="0" borderId="23" xfId="0" applyFont="1" applyBorder="1" applyAlignment="1" applyProtection="1">
      <alignment horizontal="center" vertical="center"/>
      <protection locked="0"/>
    </xf>
    <xf numFmtId="49" fontId="20" fillId="0" borderId="23" xfId="0" applyNumberFormat="1" applyFont="1" applyBorder="1" applyAlignment="1" applyProtection="1">
      <alignment horizontal="left" vertical="center" wrapText="1"/>
      <protection locked="0"/>
    </xf>
    <xf numFmtId="0" fontId="20" fillId="0" borderId="23" xfId="0" applyFont="1" applyBorder="1" applyAlignment="1" applyProtection="1">
      <alignment horizontal="left" vertical="center" wrapText="1"/>
      <protection locked="0"/>
    </xf>
    <xf numFmtId="0" fontId="20" fillId="0" borderId="23" xfId="0" applyFont="1" applyBorder="1" applyAlignment="1" applyProtection="1">
      <alignment horizontal="center" vertical="center" wrapText="1"/>
      <protection locked="0"/>
    </xf>
    <xf numFmtId="167" fontId="20" fillId="0" borderId="23" xfId="0" applyNumberFormat="1" applyFont="1" applyBorder="1" applyAlignment="1" applyProtection="1">
      <alignment vertical="center"/>
      <protection locked="0"/>
    </xf>
    <xf numFmtId="4" fontId="20" fillId="0" borderId="23" xfId="0" applyNumberFormat="1" applyFont="1" applyBorder="1" applyAlignment="1" applyProtection="1">
      <alignment vertical="center"/>
      <protection locked="0"/>
    </xf>
    <xf numFmtId="0" fontId="21" fillId="0" borderId="15" xfId="0" applyFont="1" applyBorder="1" applyAlignment="1">
      <alignment horizontal="left" vertical="center"/>
    </xf>
    <xf numFmtId="0" fontId="21" fillId="0" borderId="0" xfId="0" applyFont="1" applyBorder="1" applyAlignment="1">
      <alignment horizontal="center" vertical="center"/>
    </xf>
    <xf numFmtId="166" fontId="21" fillId="0" borderId="0" xfId="0" applyNumberFormat="1" applyFont="1" applyBorder="1" applyAlignment="1">
      <alignment vertical="center"/>
    </xf>
    <xf numFmtId="166" fontId="21" fillId="0" borderId="16" xfId="0" applyNumberFormat="1" applyFont="1" applyBorder="1" applyAlignment="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lignment vertical="center"/>
    </xf>
    <xf numFmtId="0" fontId="32"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33" fillId="0" borderId="0" xfId="0" applyFont="1" applyAlignment="1">
      <alignment vertical="center" wrapText="1"/>
    </xf>
    <xf numFmtId="0" fontId="0" fillId="0" borderId="15" xfId="0" applyFont="1" applyBorder="1" applyAlignment="1">
      <alignment vertical="center"/>
    </xf>
    <xf numFmtId="0" fontId="0" fillId="0" borderId="0" xfId="0"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0" fontId="10" fillId="0" borderId="22" xfId="0" applyFont="1" applyBorder="1" applyAlignment="1">
      <alignment vertical="center"/>
    </xf>
    <xf numFmtId="0" fontId="34" fillId="0" borderId="23" xfId="0" applyFont="1" applyBorder="1" applyAlignment="1" applyProtection="1">
      <alignment horizontal="center" vertical="center"/>
      <protection locked="0"/>
    </xf>
    <xf numFmtId="49" fontId="34" fillId="0" borderId="23" xfId="0" applyNumberFormat="1" applyFont="1" applyBorder="1" applyAlignment="1" applyProtection="1">
      <alignment horizontal="left" vertical="center" wrapText="1"/>
      <protection locked="0"/>
    </xf>
    <xf numFmtId="0" fontId="34" fillId="0" borderId="23" xfId="0" applyFont="1" applyBorder="1" applyAlignment="1" applyProtection="1">
      <alignment horizontal="left" vertical="center" wrapText="1"/>
      <protection locked="0"/>
    </xf>
    <xf numFmtId="0" fontId="34" fillId="0" borderId="23" xfId="0" applyFont="1" applyBorder="1" applyAlignment="1" applyProtection="1">
      <alignment horizontal="center" vertical="center" wrapText="1"/>
      <protection locked="0"/>
    </xf>
    <xf numFmtId="167" fontId="34" fillId="0" borderId="23" xfId="0" applyNumberFormat="1" applyFont="1" applyBorder="1" applyAlignment="1" applyProtection="1">
      <alignment vertical="center"/>
      <protection locked="0"/>
    </xf>
    <xf numFmtId="4" fontId="34" fillId="0" borderId="23" xfId="0" applyNumberFormat="1" applyFont="1" applyBorder="1" applyAlignment="1" applyProtection="1">
      <alignment vertical="center"/>
      <protection locked="0"/>
    </xf>
    <xf numFmtId="0" fontId="35" fillId="0" borderId="4" xfId="0" applyFont="1" applyBorder="1" applyAlignment="1">
      <alignment vertical="center"/>
    </xf>
    <xf numFmtId="0" fontId="34" fillId="0" borderId="15" xfId="0" applyFont="1" applyBorder="1" applyAlignment="1">
      <alignment horizontal="left" vertical="center"/>
    </xf>
    <xf numFmtId="0" fontId="34" fillId="0" borderId="0" xfId="0" applyFont="1" applyBorder="1" applyAlignment="1">
      <alignment horizontal="center" vertical="center"/>
    </xf>
    <xf numFmtId="0" fontId="0" fillId="0" borderId="20" xfId="0" applyFont="1" applyBorder="1" applyAlignment="1">
      <alignment vertical="center"/>
    </xf>
    <xf numFmtId="0" fontId="0" fillId="0" borderId="21" xfId="0" applyBorder="1" applyAlignment="1">
      <alignment vertical="center"/>
    </xf>
    <xf numFmtId="0" fontId="0" fillId="0" borderId="21" xfId="0" applyFont="1" applyBorder="1" applyAlignment="1">
      <alignment vertical="center"/>
    </xf>
    <xf numFmtId="0" fontId="0" fillId="0" borderId="22" xfId="0" applyFont="1" applyBorder="1" applyAlignment="1">
      <alignment vertical="center"/>
    </xf>
    <xf numFmtId="0" fontId="36" fillId="0" borderId="0" xfId="0" applyFont="1" applyAlignment="1">
      <alignment horizontal="left" vertical="center"/>
    </xf>
    <xf numFmtId="0" fontId="21" fillId="0" borderId="20" xfId="0" applyFont="1" applyBorder="1" applyAlignment="1">
      <alignment horizontal="left" vertical="center"/>
    </xf>
    <xf numFmtId="0" fontId="21" fillId="0" borderId="21" xfId="0" applyFont="1" applyBorder="1" applyAlignment="1">
      <alignment horizontal="center" vertical="center"/>
    </xf>
    <xf numFmtId="166" fontId="21" fillId="0" borderId="21" xfId="0" applyNumberFormat="1" applyFont="1" applyBorder="1" applyAlignment="1">
      <alignment vertical="center"/>
    </xf>
    <xf numFmtId="166" fontId="21" fillId="0" borderId="22" xfId="0" applyNumberFormat="1"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8" fillId="0" borderId="1"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horizontal="left" vertical="center" wrapText="1"/>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1"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8" fillId="0" borderId="1" xfId="0" applyFont="1" applyBorder="1" applyAlignment="1">
      <alignment horizontal="center"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2"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0" fillId="0" borderId="1" xfId="0" applyFont="1" applyBorder="1" applyAlignment="1">
      <alignment horizontal="center" vertical="center"/>
    </xf>
    <xf numFmtId="0" fontId="40"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1"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7" fillId="0" borderId="1" xfId="0" applyFont="1" applyBorder="1" applyAlignment="1">
      <alignment horizontal="left" vertical="center" wrapText="1"/>
    </xf>
    <xf numFmtId="0" fontId="40"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2" fillId="0" borderId="0" xfId="0" applyFont="1" applyAlignment="1">
      <alignment vertical="center"/>
    </xf>
    <xf numFmtId="0" fontId="39" fillId="0" borderId="1" xfId="0" applyFont="1" applyBorder="1" applyAlignment="1">
      <alignment vertical="center"/>
    </xf>
    <xf numFmtId="0" fontId="42" fillId="0" borderId="29" xfId="0" applyFont="1" applyBorder="1" applyAlignment="1">
      <alignment vertical="center"/>
    </xf>
    <xf numFmtId="0" fontId="39" fillId="0" borderId="29" xfId="0" applyFont="1" applyBorder="1" applyAlignment="1">
      <alignment vertical="center"/>
    </xf>
    <xf numFmtId="0" fontId="0" fillId="0" borderId="1" xfId="0"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2"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1" xfId="0" applyFont="1" applyBorder="1" applyAlignment="1">
      <alignment horizontal="center" vertical="center"/>
    </xf>
    <xf numFmtId="0" fontId="37" fillId="0" borderId="1" xfId="0" applyFont="1" applyBorder="1" applyAlignment="1">
      <alignment horizontal="lef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style="1" customWidth="1"/>
    <col min="2" max="2" width="1.67" style="1" customWidth="1"/>
    <col min="3" max="3" width="4.17" style="1" customWidth="1"/>
    <col min="4" max="4" width="2.67" style="1" customWidth="1"/>
    <col min="5" max="5" width="2.67" style="1" customWidth="1"/>
    <col min="6" max="6" width="2.67" style="1" customWidth="1"/>
    <col min="7" max="7" width="2.67" style="1" customWidth="1"/>
    <col min="8" max="8" width="2.67" style="1" customWidth="1"/>
    <col min="9" max="9" width="2.67" style="1" customWidth="1"/>
    <col min="10" max="10" width="2.67" style="1" customWidth="1"/>
    <col min="11" max="11" width="2.67" style="1" customWidth="1"/>
    <col min="12" max="12" width="2.67" style="1" customWidth="1"/>
    <col min="13" max="13" width="2.67" style="1" customWidth="1"/>
    <col min="14" max="14" width="2.67" style="1" customWidth="1"/>
    <col min="15" max="15" width="2.67" style="1" customWidth="1"/>
    <col min="16" max="16" width="2.67" style="1" customWidth="1"/>
    <col min="17" max="17" width="2.67" style="1" customWidth="1"/>
    <col min="18" max="18" width="2.67" style="1" customWidth="1"/>
    <col min="19" max="19" width="2.67" style="1" customWidth="1"/>
    <col min="20" max="20" width="2.67" style="1" customWidth="1"/>
    <col min="21" max="21" width="2.67" style="1" customWidth="1"/>
    <col min="22" max="22" width="2.67" style="1" customWidth="1"/>
    <col min="23" max="23" width="2.67" style="1" customWidth="1"/>
    <col min="24" max="24" width="2.67" style="1" customWidth="1"/>
    <col min="25" max="25" width="2.67" style="1" customWidth="1"/>
    <col min="26" max="26" width="2.67" style="1" customWidth="1"/>
    <col min="27" max="27" width="2.67" style="1" customWidth="1"/>
    <col min="28" max="28" width="2.67" style="1" customWidth="1"/>
    <col min="29" max="29" width="2.67" style="1" customWidth="1"/>
    <col min="30" max="30" width="2.67" style="1" customWidth="1"/>
    <col min="31" max="31" width="2.67" style="1" customWidth="1"/>
    <col min="32" max="32" width="2.67" style="1" customWidth="1"/>
    <col min="33" max="33" width="2.67" style="1" customWidth="1"/>
    <col min="34" max="34" width="3.33" style="1" customWidth="1"/>
    <col min="35" max="35" width="31.67" style="1" customWidth="1"/>
    <col min="36" max="36" width="2.5" style="1" customWidth="1"/>
    <col min="37" max="37" width="2.5" style="1" customWidth="1"/>
    <col min="38" max="38" width="8.33" style="1" customWidth="1"/>
    <col min="39" max="39" width="3.33" style="1" customWidth="1"/>
    <col min="40" max="40" width="13.33" style="1" customWidth="1"/>
    <col min="41" max="41" width="7.5" style="1" customWidth="1"/>
    <col min="42" max="42" width="4.17" style="1" customWidth="1"/>
    <col min="43" max="43" width="15.67" style="1" customWidth="1"/>
    <col min="44" max="44" width="13.67" style="1" customWidth="1"/>
    <col min="45" max="45" width="25.83" style="1" hidden="1" customWidth="1"/>
    <col min="46" max="46" width="25.83" style="1" hidden="1" customWidth="1"/>
    <col min="47" max="47" width="25.83" style="1" hidden="1" customWidth="1"/>
    <col min="48" max="48" width="21.67" style="1" hidden="1" customWidth="1"/>
    <col min="49" max="49" width="21.67" style="1" hidden="1" customWidth="1"/>
    <col min="50" max="50" width="25" style="1" hidden="1" customWidth="1"/>
    <col min="51" max="51" width="25" style="1" hidden="1" customWidth="1"/>
    <col min="52" max="52" width="21.67" style="1" hidden="1" customWidth="1"/>
    <col min="53" max="53" width="19.17" style="1" hidden="1" customWidth="1"/>
    <col min="54" max="54" width="25" style="1" hidden="1" customWidth="1"/>
    <col min="55" max="55" width="21.67" style="1" hidden="1" customWidth="1"/>
    <col min="56" max="56" width="19.17" style="1" hidden="1" customWidth="1"/>
    <col min="57" max="57" width="66.5" style="1" customWidth="1"/>
    <col min="71" max="71" width="9.33" style="1" hidden="1"/>
    <col min="72" max="72" width="9.33" style="1" hidden="1"/>
    <col min="73" max="73" width="9.33" style="1" hidden="1"/>
    <col min="74" max="74" width="9.33" style="1" hidden="1"/>
    <col min="75" max="75" width="9.33" style="1" hidden="1"/>
    <col min="76" max="76" width="9.33" style="1" hidden="1"/>
    <col min="77" max="77" width="9.33" style="1" hidden="1"/>
    <col min="78" max="78" width="9.33" style="1" hidden="1"/>
    <col min="79" max="79" width="9.33" style="1" hidden="1"/>
    <col min="80" max="80" width="9.33" style="1" hidden="1"/>
    <col min="81" max="81" width="9.33" style="1" hidden="1"/>
    <col min="82" max="82" width="9.33" style="1" hidden="1"/>
    <col min="83" max="83" width="9.33" style="1" hidden="1"/>
    <col min="84" max="84" width="9.33" style="1" hidden="1"/>
    <col min="85" max="85" width="9.33" style="1" hidden="1"/>
    <col min="86" max="86" width="9.33" style="1" hidden="1"/>
    <col min="87" max="87" width="9.33" style="1" hidden="1"/>
    <col min="88" max="88" width="9.33" style="1" hidden="1"/>
    <col min="89" max="89" width="9.33" style="1" hidden="1"/>
    <col min="90" max="90" width="9.33" style="1" hidden="1"/>
    <col min="91" max="91" width="9.33" style="1" hidden="1"/>
  </cols>
  <sheetData>
    <row r="1">
      <c r="A1" s="17" t="s">
        <v>0</v>
      </c>
      <c r="AZ1" s="17" t="s">
        <v>1</v>
      </c>
      <c r="BA1" s="17" t="s">
        <v>2</v>
      </c>
      <c r="BB1" s="17" t="s">
        <v>3</v>
      </c>
      <c r="BT1" s="17" t="s">
        <v>4</v>
      </c>
      <c r="BU1" s="17" t="s">
        <v>4</v>
      </c>
      <c r="BV1" s="17" t="s">
        <v>5</v>
      </c>
    </row>
    <row r="2" s="1" customFormat="1" ht="36.96" customHeight="1">
      <c r="AR2" s="18" t="s">
        <v>6</v>
      </c>
      <c r="AS2" s="1"/>
      <c r="AT2" s="1"/>
      <c r="AU2" s="1"/>
      <c r="AV2" s="1"/>
      <c r="AW2" s="1"/>
      <c r="AX2" s="1"/>
      <c r="AY2" s="1"/>
      <c r="AZ2" s="1"/>
      <c r="BA2" s="1"/>
      <c r="BB2" s="1"/>
      <c r="BC2" s="1"/>
      <c r="BD2" s="1"/>
      <c r="BE2" s="1"/>
      <c r="BS2" s="19" t="s">
        <v>7</v>
      </c>
      <c r="BT2" s="19" t="s">
        <v>8</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7</v>
      </c>
      <c r="BT3" s="19" t="s">
        <v>9</v>
      </c>
    </row>
    <row r="4" s="1" customFormat="1" ht="24.96" customHeight="1">
      <c r="B4" s="22"/>
      <c r="D4" s="23" t="s">
        <v>10</v>
      </c>
      <c r="AR4" s="22"/>
      <c r="AS4" s="24" t="s">
        <v>11</v>
      </c>
      <c r="BS4" s="19" t="s">
        <v>12</v>
      </c>
    </row>
    <row r="5" s="1" customFormat="1" ht="12" customHeight="1">
      <c r="B5" s="22"/>
      <c r="D5" s="25" t="s">
        <v>13</v>
      </c>
      <c r="K5" s="26" t="s">
        <v>14</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R5" s="22"/>
      <c r="BS5" s="19" t="s">
        <v>7</v>
      </c>
    </row>
    <row r="6" s="1" customFormat="1" ht="36.96" customHeight="1">
      <c r="B6" s="22"/>
      <c r="D6" s="27" t="s">
        <v>15</v>
      </c>
      <c r="K6" s="28" t="s">
        <v>16</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R6" s="22"/>
      <c r="BS6" s="19" t="s">
        <v>7</v>
      </c>
    </row>
    <row r="7" s="1" customFormat="1" ht="12" customHeight="1">
      <c r="B7" s="22"/>
      <c r="D7" s="29" t="s">
        <v>17</v>
      </c>
      <c r="K7" s="26" t="s">
        <v>18</v>
      </c>
      <c r="AK7" s="29" t="s">
        <v>19</v>
      </c>
      <c r="AN7" s="26" t="s">
        <v>20</v>
      </c>
      <c r="AR7" s="22"/>
      <c r="BS7" s="19" t="s">
        <v>7</v>
      </c>
    </row>
    <row r="8" s="1" customFormat="1" ht="12" customHeight="1">
      <c r="B8" s="22"/>
      <c r="D8" s="29" t="s">
        <v>21</v>
      </c>
      <c r="K8" s="26" t="s">
        <v>22</v>
      </c>
      <c r="AK8" s="29" t="s">
        <v>23</v>
      </c>
      <c r="AN8" s="26" t="s">
        <v>24</v>
      </c>
      <c r="AR8" s="22"/>
      <c r="BS8" s="19" t="s">
        <v>7</v>
      </c>
    </row>
    <row r="9" s="1" customFormat="1" ht="29.28" customHeight="1">
      <c r="B9" s="22"/>
      <c r="D9" s="25" t="s">
        <v>25</v>
      </c>
      <c r="K9" s="30" t="s">
        <v>26</v>
      </c>
      <c r="AK9" s="25" t="s">
        <v>27</v>
      </c>
      <c r="AN9" s="30" t="s">
        <v>28</v>
      </c>
      <c r="AR9" s="22"/>
      <c r="BS9" s="19" t="s">
        <v>7</v>
      </c>
    </row>
    <row r="10" s="1" customFormat="1" ht="12" customHeight="1">
      <c r="B10" s="22"/>
      <c r="D10" s="29" t="s">
        <v>29</v>
      </c>
      <c r="AK10" s="29" t="s">
        <v>30</v>
      </c>
      <c r="AN10" s="26" t="s">
        <v>31</v>
      </c>
      <c r="AR10" s="22"/>
      <c r="BS10" s="19" t="s">
        <v>7</v>
      </c>
    </row>
    <row r="11" s="1" customFormat="1" ht="18.48" customHeight="1">
      <c r="B11" s="22"/>
      <c r="E11" s="26" t="s">
        <v>32</v>
      </c>
      <c r="AK11" s="29" t="s">
        <v>33</v>
      </c>
      <c r="AN11" s="26" t="s">
        <v>34</v>
      </c>
      <c r="AR11" s="22"/>
      <c r="BS11" s="19" t="s">
        <v>7</v>
      </c>
    </row>
    <row r="12" s="1" customFormat="1" ht="6.96" customHeight="1">
      <c r="B12" s="22"/>
      <c r="AR12" s="22"/>
      <c r="BS12" s="19" t="s">
        <v>7</v>
      </c>
    </row>
    <row r="13" s="1" customFormat="1" ht="12" customHeight="1">
      <c r="B13" s="22"/>
      <c r="D13" s="29" t="s">
        <v>35</v>
      </c>
      <c r="AK13" s="29" t="s">
        <v>30</v>
      </c>
      <c r="AN13" s="26" t="s">
        <v>3</v>
      </c>
      <c r="AR13" s="22"/>
      <c r="BS13" s="19" t="s">
        <v>7</v>
      </c>
    </row>
    <row r="14">
      <c r="B14" s="22"/>
      <c r="E14" s="26" t="s">
        <v>36</v>
      </c>
      <c r="AK14" s="29" t="s">
        <v>33</v>
      </c>
      <c r="AN14" s="26" t="s">
        <v>3</v>
      </c>
      <c r="AR14" s="22"/>
      <c r="BS14" s="19" t="s">
        <v>7</v>
      </c>
    </row>
    <row r="15" s="1" customFormat="1" ht="6.96" customHeight="1">
      <c r="B15" s="22"/>
      <c r="AR15" s="22"/>
      <c r="BS15" s="19" t="s">
        <v>4</v>
      </c>
    </row>
    <row r="16" s="1" customFormat="1" ht="12" customHeight="1">
      <c r="B16" s="22"/>
      <c r="D16" s="29" t="s">
        <v>37</v>
      </c>
      <c r="AK16" s="29" t="s">
        <v>30</v>
      </c>
      <c r="AN16" s="26" t="s">
        <v>38</v>
      </c>
      <c r="AR16" s="22"/>
      <c r="BS16" s="19" t="s">
        <v>4</v>
      </c>
    </row>
    <row r="17" s="1" customFormat="1" ht="18.48" customHeight="1">
      <c r="B17" s="22"/>
      <c r="E17" s="26" t="s">
        <v>39</v>
      </c>
      <c r="AK17" s="29" t="s">
        <v>33</v>
      </c>
      <c r="AN17" s="26" t="s">
        <v>40</v>
      </c>
      <c r="AR17" s="22"/>
      <c r="BS17" s="19" t="s">
        <v>41</v>
      </c>
    </row>
    <row r="18" s="1" customFormat="1" ht="6.96" customHeight="1">
      <c r="B18" s="22"/>
      <c r="AR18" s="22"/>
      <c r="BS18" s="19" t="s">
        <v>7</v>
      </c>
    </row>
    <row r="19" s="1" customFormat="1" ht="12" customHeight="1">
      <c r="B19" s="22"/>
      <c r="D19" s="29" t="s">
        <v>42</v>
      </c>
      <c r="AK19" s="29" t="s">
        <v>30</v>
      </c>
      <c r="AN19" s="26" t="s">
        <v>3</v>
      </c>
      <c r="AR19" s="22"/>
      <c r="BS19" s="19" t="s">
        <v>7</v>
      </c>
    </row>
    <row r="20" s="1" customFormat="1" ht="18.48" customHeight="1">
      <c r="B20" s="22"/>
      <c r="E20" s="26" t="s">
        <v>36</v>
      </c>
      <c r="AK20" s="29" t="s">
        <v>33</v>
      </c>
      <c r="AN20" s="26" t="s">
        <v>3</v>
      </c>
      <c r="AR20" s="22"/>
      <c r="BS20" s="19" t="s">
        <v>4</v>
      </c>
    </row>
    <row r="21" s="1" customFormat="1" ht="6.96" customHeight="1">
      <c r="B21" s="22"/>
      <c r="AR21" s="22"/>
    </row>
    <row r="22" s="1" customFormat="1" ht="12" customHeight="1">
      <c r="B22" s="22"/>
      <c r="D22" s="29" t="s">
        <v>43</v>
      </c>
      <c r="AR22" s="22"/>
    </row>
    <row r="23" s="1" customFormat="1" ht="51" customHeight="1">
      <c r="B23" s="22"/>
      <c r="E23" s="31" t="s">
        <v>44</v>
      </c>
      <c r="F23" s="31"/>
      <c r="G23" s="31"/>
      <c r="H23" s="31"/>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31"/>
      <c r="AL23" s="31"/>
      <c r="AM23" s="31"/>
      <c r="AN23" s="31"/>
      <c r="AR23" s="22"/>
    </row>
    <row r="24" s="1" customFormat="1" ht="6.96" customHeight="1">
      <c r="B24" s="22"/>
      <c r="AR24" s="22"/>
    </row>
    <row r="25" s="1" customFormat="1" ht="6.96" customHeight="1">
      <c r="B25" s="22"/>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R25" s="22"/>
    </row>
    <row r="26" s="2" customFormat="1" ht="25.92" customHeight="1">
      <c r="A26" s="33"/>
      <c r="B26" s="34"/>
      <c r="C26" s="33"/>
      <c r="D26" s="35" t="s">
        <v>45</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7">
        <f>ROUND(AG54,2)</f>
        <v>7828079.1500000004</v>
      </c>
      <c r="AL26" s="36"/>
      <c r="AM26" s="36"/>
      <c r="AN26" s="36"/>
      <c r="AO26" s="36"/>
      <c r="AP26" s="33"/>
      <c r="AQ26" s="33"/>
      <c r="AR26" s="34"/>
      <c r="BE26" s="33"/>
    </row>
    <row r="27" s="2" customFormat="1" ht="6.96" customHeight="1">
      <c r="A27" s="33"/>
      <c r="B27" s="34"/>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4"/>
      <c r="BE27" s="33"/>
    </row>
    <row r="28" s="2" customFormat="1">
      <c r="A28" s="33"/>
      <c r="B28" s="34"/>
      <c r="C28" s="33"/>
      <c r="D28" s="33"/>
      <c r="E28" s="33"/>
      <c r="F28" s="33"/>
      <c r="G28" s="33"/>
      <c r="H28" s="33"/>
      <c r="I28" s="33"/>
      <c r="J28" s="33"/>
      <c r="K28" s="33"/>
      <c r="L28" s="38" t="s">
        <v>46</v>
      </c>
      <c r="M28" s="38"/>
      <c r="N28" s="38"/>
      <c r="O28" s="38"/>
      <c r="P28" s="38"/>
      <c r="Q28" s="33"/>
      <c r="R28" s="33"/>
      <c r="S28" s="33"/>
      <c r="T28" s="33"/>
      <c r="U28" s="33"/>
      <c r="V28" s="33"/>
      <c r="W28" s="38" t="s">
        <v>47</v>
      </c>
      <c r="X28" s="38"/>
      <c r="Y28" s="38"/>
      <c r="Z28" s="38"/>
      <c r="AA28" s="38"/>
      <c r="AB28" s="38"/>
      <c r="AC28" s="38"/>
      <c r="AD28" s="38"/>
      <c r="AE28" s="38"/>
      <c r="AF28" s="33"/>
      <c r="AG28" s="33"/>
      <c r="AH28" s="33"/>
      <c r="AI28" s="33"/>
      <c r="AJ28" s="33"/>
      <c r="AK28" s="38" t="s">
        <v>48</v>
      </c>
      <c r="AL28" s="38"/>
      <c r="AM28" s="38"/>
      <c r="AN28" s="38"/>
      <c r="AO28" s="38"/>
      <c r="AP28" s="33"/>
      <c r="AQ28" s="33"/>
      <c r="AR28" s="34"/>
      <c r="BE28" s="33"/>
    </row>
    <row r="29" hidden="1" s="3" customFormat="1" ht="14.4" customHeight="1">
      <c r="A29" s="3"/>
      <c r="B29" s="39"/>
      <c r="C29" s="3"/>
      <c r="D29" s="29" t="s">
        <v>49</v>
      </c>
      <c r="E29" s="3"/>
      <c r="F29" s="29" t="s">
        <v>50</v>
      </c>
      <c r="G29" s="3"/>
      <c r="H29" s="3"/>
      <c r="I29" s="3"/>
      <c r="J29" s="3"/>
      <c r="K29" s="3"/>
      <c r="L29" s="40">
        <v>0.20999999999999999</v>
      </c>
      <c r="M29" s="3"/>
      <c r="N29" s="3"/>
      <c r="O29" s="3"/>
      <c r="P29" s="3"/>
      <c r="Q29" s="3"/>
      <c r="R29" s="3"/>
      <c r="S29" s="3"/>
      <c r="T29" s="3"/>
      <c r="U29" s="3"/>
      <c r="V29" s="3"/>
      <c r="W29" s="41">
        <f>ROUND(AZ54, 2)</f>
        <v>0</v>
      </c>
      <c r="X29" s="3"/>
      <c r="Y29" s="3"/>
      <c r="Z29" s="3"/>
      <c r="AA29" s="3"/>
      <c r="AB29" s="3"/>
      <c r="AC29" s="3"/>
      <c r="AD29" s="3"/>
      <c r="AE29" s="3"/>
      <c r="AF29" s="3"/>
      <c r="AG29" s="3"/>
      <c r="AH29" s="3"/>
      <c r="AI29" s="3"/>
      <c r="AJ29" s="3"/>
      <c r="AK29" s="41">
        <f>ROUND(AV54, 2)</f>
        <v>0</v>
      </c>
      <c r="AL29" s="3"/>
      <c r="AM29" s="3"/>
      <c r="AN29" s="3"/>
      <c r="AO29" s="3"/>
      <c r="AP29" s="3"/>
      <c r="AQ29" s="3"/>
      <c r="AR29" s="39"/>
      <c r="BE29" s="3"/>
    </row>
    <row r="30" hidden="1" s="3" customFormat="1" ht="14.4" customHeight="1">
      <c r="A30" s="3"/>
      <c r="B30" s="39"/>
      <c r="C30" s="3"/>
      <c r="D30" s="3"/>
      <c r="E30" s="3"/>
      <c r="F30" s="29" t="s">
        <v>51</v>
      </c>
      <c r="G30" s="3"/>
      <c r="H30" s="3"/>
      <c r="I30" s="3"/>
      <c r="J30" s="3"/>
      <c r="K30" s="3"/>
      <c r="L30" s="40">
        <v>0.14999999999999999</v>
      </c>
      <c r="M30" s="3"/>
      <c r="N30" s="3"/>
      <c r="O30" s="3"/>
      <c r="P30" s="3"/>
      <c r="Q30" s="3"/>
      <c r="R30" s="3"/>
      <c r="S30" s="3"/>
      <c r="T30" s="3"/>
      <c r="U30" s="3"/>
      <c r="V30" s="3"/>
      <c r="W30" s="41">
        <f>ROUND(BA54, 2)</f>
        <v>0</v>
      </c>
      <c r="X30" s="3"/>
      <c r="Y30" s="3"/>
      <c r="Z30" s="3"/>
      <c r="AA30" s="3"/>
      <c r="AB30" s="3"/>
      <c r="AC30" s="3"/>
      <c r="AD30" s="3"/>
      <c r="AE30" s="3"/>
      <c r="AF30" s="3"/>
      <c r="AG30" s="3"/>
      <c r="AH30" s="3"/>
      <c r="AI30" s="3"/>
      <c r="AJ30" s="3"/>
      <c r="AK30" s="41">
        <f>ROUND(AW54, 2)</f>
        <v>0</v>
      </c>
      <c r="AL30" s="3"/>
      <c r="AM30" s="3"/>
      <c r="AN30" s="3"/>
      <c r="AO30" s="3"/>
      <c r="AP30" s="3"/>
      <c r="AQ30" s="3"/>
      <c r="AR30" s="39"/>
      <c r="BE30" s="3"/>
    </row>
    <row r="31" s="3" customFormat="1" ht="14.4" customHeight="1">
      <c r="A31" s="3"/>
      <c r="B31" s="39"/>
      <c r="C31" s="3"/>
      <c r="D31" s="42" t="s">
        <v>49</v>
      </c>
      <c r="E31" s="3"/>
      <c r="F31" s="29" t="s">
        <v>52</v>
      </c>
      <c r="G31" s="3"/>
      <c r="H31" s="3"/>
      <c r="I31" s="3"/>
      <c r="J31" s="3"/>
      <c r="K31" s="3"/>
      <c r="L31" s="40">
        <v>0.20999999999999999</v>
      </c>
      <c r="M31" s="3"/>
      <c r="N31" s="3"/>
      <c r="O31" s="3"/>
      <c r="P31" s="3"/>
      <c r="Q31" s="3"/>
      <c r="R31" s="3"/>
      <c r="S31" s="3"/>
      <c r="T31" s="3"/>
      <c r="U31" s="3"/>
      <c r="V31" s="3"/>
      <c r="W31" s="41">
        <f>ROUND(BB54, 2)</f>
        <v>7828079.1500000004</v>
      </c>
      <c r="X31" s="3"/>
      <c r="Y31" s="3"/>
      <c r="Z31" s="3"/>
      <c r="AA31" s="3"/>
      <c r="AB31" s="3"/>
      <c r="AC31" s="3"/>
      <c r="AD31" s="3"/>
      <c r="AE31" s="3"/>
      <c r="AF31" s="3"/>
      <c r="AG31" s="3"/>
      <c r="AH31" s="3"/>
      <c r="AI31" s="3"/>
      <c r="AJ31" s="3"/>
      <c r="AK31" s="41">
        <v>0</v>
      </c>
      <c r="AL31" s="3"/>
      <c r="AM31" s="3"/>
      <c r="AN31" s="3"/>
      <c r="AO31" s="3"/>
      <c r="AP31" s="3"/>
      <c r="AQ31" s="3"/>
      <c r="AR31" s="39"/>
      <c r="BE31" s="3"/>
    </row>
    <row r="32" s="3" customFormat="1" ht="14.4" customHeight="1">
      <c r="A32" s="3"/>
      <c r="B32" s="39"/>
      <c r="C32" s="3"/>
      <c r="D32" s="3"/>
      <c r="E32" s="3"/>
      <c r="F32" s="29" t="s">
        <v>53</v>
      </c>
      <c r="G32" s="3"/>
      <c r="H32" s="3"/>
      <c r="I32" s="3"/>
      <c r="J32" s="3"/>
      <c r="K32" s="3"/>
      <c r="L32" s="40">
        <v>0.14999999999999999</v>
      </c>
      <c r="M32" s="3"/>
      <c r="N32" s="3"/>
      <c r="O32" s="3"/>
      <c r="P32" s="3"/>
      <c r="Q32" s="3"/>
      <c r="R32" s="3"/>
      <c r="S32" s="3"/>
      <c r="T32" s="3"/>
      <c r="U32" s="3"/>
      <c r="V32" s="3"/>
      <c r="W32" s="41">
        <f>ROUND(BC54, 2)</f>
        <v>0</v>
      </c>
      <c r="X32" s="3"/>
      <c r="Y32" s="3"/>
      <c r="Z32" s="3"/>
      <c r="AA32" s="3"/>
      <c r="AB32" s="3"/>
      <c r="AC32" s="3"/>
      <c r="AD32" s="3"/>
      <c r="AE32" s="3"/>
      <c r="AF32" s="3"/>
      <c r="AG32" s="3"/>
      <c r="AH32" s="3"/>
      <c r="AI32" s="3"/>
      <c r="AJ32" s="3"/>
      <c r="AK32" s="41">
        <v>0</v>
      </c>
      <c r="AL32" s="3"/>
      <c r="AM32" s="3"/>
      <c r="AN32" s="3"/>
      <c r="AO32" s="3"/>
      <c r="AP32" s="3"/>
      <c r="AQ32" s="3"/>
      <c r="AR32" s="39"/>
      <c r="BE32" s="3"/>
    </row>
    <row r="33" hidden="1" s="3" customFormat="1" ht="14.4" customHeight="1">
      <c r="A33" s="3"/>
      <c r="B33" s="39"/>
      <c r="C33" s="3"/>
      <c r="D33" s="3"/>
      <c r="E33" s="3"/>
      <c r="F33" s="29" t="s">
        <v>54</v>
      </c>
      <c r="G33" s="3"/>
      <c r="H33" s="3"/>
      <c r="I33" s="3"/>
      <c r="J33" s="3"/>
      <c r="K33" s="3"/>
      <c r="L33" s="40">
        <v>0</v>
      </c>
      <c r="M33" s="3"/>
      <c r="N33" s="3"/>
      <c r="O33" s="3"/>
      <c r="P33" s="3"/>
      <c r="Q33" s="3"/>
      <c r="R33" s="3"/>
      <c r="S33" s="3"/>
      <c r="T33" s="3"/>
      <c r="U33" s="3"/>
      <c r="V33" s="3"/>
      <c r="W33" s="41">
        <f>ROUND(BD54, 2)</f>
        <v>0</v>
      </c>
      <c r="X33" s="3"/>
      <c r="Y33" s="3"/>
      <c r="Z33" s="3"/>
      <c r="AA33" s="3"/>
      <c r="AB33" s="3"/>
      <c r="AC33" s="3"/>
      <c r="AD33" s="3"/>
      <c r="AE33" s="3"/>
      <c r="AF33" s="3"/>
      <c r="AG33" s="3"/>
      <c r="AH33" s="3"/>
      <c r="AI33" s="3"/>
      <c r="AJ33" s="3"/>
      <c r="AK33" s="41">
        <v>0</v>
      </c>
      <c r="AL33" s="3"/>
      <c r="AM33" s="3"/>
      <c r="AN33" s="3"/>
      <c r="AO33" s="3"/>
      <c r="AP33" s="3"/>
      <c r="AQ33" s="3"/>
      <c r="AR33" s="39"/>
      <c r="BE33" s="3"/>
    </row>
    <row r="34" s="2" customFormat="1" ht="6.96" customHeight="1">
      <c r="A34" s="33"/>
      <c r="B34" s="34"/>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4"/>
      <c r="BE34" s="33"/>
    </row>
    <row r="35" s="2" customFormat="1" ht="25.92" customHeight="1">
      <c r="A35" s="33"/>
      <c r="B35" s="34"/>
      <c r="C35" s="43"/>
      <c r="D35" s="44" t="s">
        <v>55</v>
      </c>
      <c r="E35" s="45"/>
      <c r="F35" s="45"/>
      <c r="G35" s="45"/>
      <c r="H35" s="45"/>
      <c r="I35" s="45"/>
      <c r="J35" s="45"/>
      <c r="K35" s="45"/>
      <c r="L35" s="45"/>
      <c r="M35" s="45"/>
      <c r="N35" s="45"/>
      <c r="O35" s="45"/>
      <c r="P35" s="45"/>
      <c r="Q35" s="45"/>
      <c r="R35" s="45"/>
      <c r="S35" s="45"/>
      <c r="T35" s="46" t="s">
        <v>56</v>
      </c>
      <c r="U35" s="45"/>
      <c r="V35" s="45"/>
      <c r="W35" s="45"/>
      <c r="X35" s="47" t="s">
        <v>57</v>
      </c>
      <c r="Y35" s="45"/>
      <c r="Z35" s="45"/>
      <c r="AA35" s="45"/>
      <c r="AB35" s="45"/>
      <c r="AC35" s="45"/>
      <c r="AD35" s="45"/>
      <c r="AE35" s="45"/>
      <c r="AF35" s="45"/>
      <c r="AG35" s="45"/>
      <c r="AH35" s="45"/>
      <c r="AI35" s="45"/>
      <c r="AJ35" s="45"/>
      <c r="AK35" s="48">
        <f>SUM(AK26:AK33)</f>
        <v>7828079.1500000004</v>
      </c>
      <c r="AL35" s="45"/>
      <c r="AM35" s="45"/>
      <c r="AN35" s="45"/>
      <c r="AO35" s="49"/>
      <c r="AP35" s="43"/>
      <c r="AQ35" s="43"/>
      <c r="AR35" s="34"/>
      <c r="BE35" s="33"/>
    </row>
    <row r="36" s="2" customFormat="1" ht="6.96" customHeight="1">
      <c r="A36" s="33"/>
      <c r="B36" s="34"/>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4"/>
      <c r="BE36" s="33"/>
    </row>
    <row r="37" s="2" customFormat="1" ht="6.96" customHeight="1">
      <c r="A37" s="33"/>
      <c r="B37" s="50"/>
      <c r="C37" s="51"/>
      <c r="D37" s="51"/>
      <c r="E37" s="51"/>
      <c r="F37" s="51"/>
      <c r="G37" s="51"/>
      <c r="H37" s="51"/>
      <c r="I37" s="51"/>
      <c r="J37" s="51"/>
      <c r="K37" s="51"/>
      <c r="L37" s="51"/>
      <c r="M37" s="51"/>
      <c r="N37" s="51"/>
      <c r="O37" s="51"/>
      <c r="P37" s="51"/>
      <c r="Q37" s="51"/>
      <c r="R37" s="51"/>
      <c r="S37" s="51"/>
      <c r="T37" s="51"/>
      <c r="U37" s="51"/>
      <c r="V37" s="51"/>
      <c r="W37" s="51"/>
      <c r="X37" s="51"/>
      <c r="Y37" s="51"/>
      <c r="Z37" s="51"/>
      <c r="AA37" s="51"/>
      <c r="AB37" s="51"/>
      <c r="AC37" s="51"/>
      <c r="AD37" s="51"/>
      <c r="AE37" s="51"/>
      <c r="AF37" s="51"/>
      <c r="AG37" s="51"/>
      <c r="AH37" s="51"/>
      <c r="AI37" s="51"/>
      <c r="AJ37" s="51"/>
      <c r="AK37" s="51"/>
      <c r="AL37" s="51"/>
      <c r="AM37" s="51"/>
      <c r="AN37" s="51"/>
      <c r="AO37" s="51"/>
      <c r="AP37" s="51"/>
      <c r="AQ37" s="51"/>
      <c r="AR37" s="34"/>
      <c r="BE37" s="33"/>
    </row>
    <row r="41" s="2" customFormat="1" ht="6.96" customHeight="1">
      <c r="A41" s="33"/>
      <c r="B41" s="52"/>
      <c r="C41" s="53"/>
      <c r="D41" s="53"/>
      <c r="E41" s="53"/>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34"/>
      <c r="BE41" s="33"/>
    </row>
    <row r="42" s="2" customFormat="1" ht="24.96" customHeight="1">
      <c r="A42" s="33"/>
      <c r="B42" s="34"/>
      <c r="C42" s="23" t="s">
        <v>58</v>
      </c>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4"/>
      <c r="BE42" s="33"/>
    </row>
    <row r="43" s="2" customFormat="1" ht="6.96" customHeight="1">
      <c r="A43" s="33"/>
      <c r="B43" s="34"/>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4"/>
      <c r="BE43" s="33"/>
    </row>
    <row r="44" s="4" customFormat="1" ht="12" customHeight="1">
      <c r="A44" s="4"/>
      <c r="B44" s="54"/>
      <c r="C44" s="29" t="s">
        <v>13</v>
      </c>
      <c r="D44" s="4"/>
      <c r="E44" s="4"/>
      <c r="F44" s="4"/>
      <c r="G44" s="4"/>
      <c r="H44" s="4"/>
      <c r="I44" s="4"/>
      <c r="J44" s="4"/>
      <c r="K44" s="4"/>
      <c r="L44" s="4" t="str">
        <f>K5</f>
        <v>19-22</v>
      </c>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54"/>
      <c r="BE44" s="4"/>
    </row>
    <row r="45" s="5" customFormat="1" ht="36.96" customHeight="1">
      <c r="A45" s="5"/>
      <c r="B45" s="55"/>
      <c r="C45" s="56" t="s">
        <v>15</v>
      </c>
      <c r="D45" s="5"/>
      <c r="E45" s="5"/>
      <c r="F45" s="5"/>
      <c r="G45" s="5"/>
      <c r="H45" s="5"/>
      <c r="I45" s="5"/>
      <c r="J45" s="5"/>
      <c r="K45" s="5"/>
      <c r="L45" s="57" t="str">
        <f>K6</f>
        <v>REKONSTRUKCE BUDOVY OŘ PLZEŇ, TRÄGEROVA ULICE, ČESKÉ BUDĚJOVICE</v>
      </c>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5"/>
      <c r="BE45" s="5"/>
    </row>
    <row r="46" s="2" customFormat="1" ht="6.96" customHeight="1">
      <c r="A46" s="33"/>
      <c r="B46" s="34"/>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4"/>
      <c r="BE46" s="33"/>
    </row>
    <row r="47" s="2" customFormat="1" ht="12" customHeight="1">
      <c r="A47" s="33"/>
      <c r="B47" s="34"/>
      <c r="C47" s="29" t="s">
        <v>21</v>
      </c>
      <c r="D47" s="33"/>
      <c r="E47" s="33"/>
      <c r="F47" s="33"/>
      <c r="G47" s="33"/>
      <c r="H47" s="33"/>
      <c r="I47" s="33"/>
      <c r="J47" s="33"/>
      <c r="K47" s="33"/>
      <c r="L47" s="58" t="str">
        <f>IF(K8="","",K8)</f>
        <v>České Budějovice</v>
      </c>
      <c r="M47" s="33"/>
      <c r="N47" s="33"/>
      <c r="O47" s="33"/>
      <c r="P47" s="33"/>
      <c r="Q47" s="33"/>
      <c r="R47" s="33"/>
      <c r="S47" s="33"/>
      <c r="T47" s="33"/>
      <c r="U47" s="33"/>
      <c r="V47" s="33"/>
      <c r="W47" s="33"/>
      <c r="X47" s="33"/>
      <c r="Y47" s="33"/>
      <c r="Z47" s="33"/>
      <c r="AA47" s="33"/>
      <c r="AB47" s="33"/>
      <c r="AC47" s="33"/>
      <c r="AD47" s="33"/>
      <c r="AE47" s="33"/>
      <c r="AF47" s="33"/>
      <c r="AG47" s="33"/>
      <c r="AH47" s="33"/>
      <c r="AI47" s="29" t="s">
        <v>23</v>
      </c>
      <c r="AJ47" s="33"/>
      <c r="AK47" s="33"/>
      <c r="AL47" s="33"/>
      <c r="AM47" s="59" t="str">
        <f>IF(AN8= "","",AN8)</f>
        <v>25. 7. 2019</v>
      </c>
      <c r="AN47" s="59"/>
      <c r="AO47" s="33"/>
      <c r="AP47" s="33"/>
      <c r="AQ47" s="33"/>
      <c r="AR47" s="34"/>
      <c r="BE47" s="33"/>
    </row>
    <row r="48" s="2" customFormat="1" ht="6.96" customHeight="1">
      <c r="A48" s="33"/>
      <c r="B48" s="34"/>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4"/>
      <c r="BE48" s="33"/>
    </row>
    <row r="49" s="2" customFormat="1" ht="15.15" customHeight="1">
      <c r="A49" s="33"/>
      <c r="B49" s="34"/>
      <c r="C49" s="29" t="s">
        <v>29</v>
      </c>
      <c r="D49" s="33"/>
      <c r="E49" s="33"/>
      <c r="F49" s="33"/>
      <c r="G49" s="33"/>
      <c r="H49" s="33"/>
      <c r="I49" s="33"/>
      <c r="J49" s="33"/>
      <c r="K49" s="33"/>
      <c r="L49" s="4" t="str">
        <f>IF(E11= "","",E11)</f>
        <v>Správa železniční dopravní cesty, státní o.</v>
      </c>
      <c r="M49" s="33"/>
      <c r="N49" s="33"/>
      <c r="O49" s="33"/>
      <c r="P49" s="33"/>
      <c r="Q49" s="33"/>
      <c r="R49" s="33"/>
      <c r="S49" s="33"/>
      <c r="T49" s="33"/>
      <c r="U49" s="33"/>
      <c r="V49" s="33"/>
      <c r="W49" s="33"/>
      <c r="X49" s="33"/>
      <c r="Y49" s="33"/>
      <c r="Z49" s="33"/>
      <c r="AA49" s="33"/>
      <c r="AB49" s="33"/>
      <c r="AC49" s="33"/>
      <c r="AD49" s="33"/>
      <c r="AE49" s="33"/>
      <c r="AF49" s="33"/>
      <c r="AG49" s="33"/>
      <c r="AH49" s="33"/>
      <c r="AI49" s="29" t="s">
        <v>37</v>
      </c>
      <c r="AJ49" s="33"/>
      <c r="AK49" s="33"/>
      <c r="AL49" s="33"/>
      <c r="AM49" s="60" t="str">
        <f>IF(E17="","",E17)</f>
        <v>ATELIÉR DoPI, s.r.o.</v>
      </c>
      <c r="AN49" s="4"/>
      <c r="AO49" s="4"/>
      <c r="AP49" s="4"/>
      <c r="AQ49" s="33"/>
      <c r="AR49" s="34"/>
      <c r="AS49" s="61" t="s">
        <v>59</v>
      </c>
      <c r="AT49" s="62"/>
      <c r="AU49" s="63"/>
      <c r="AV49" s="63"/>
      <c r="AW49" s="63"/>
      <c r="AX49" s="63"/>
      <c r="AY49" s="63"/>
      <c r="AZ49" s="63"/>
      <c r="BA49" s="63"/>
      <c r="BB49" s="63"/>
      <c r="BC49" s="63"/>
      <c r="BD49" s="64"/>
      <c r="BE49" s="33"/>
    </row>
    <row r="50" s="2" customFormat="1" ht="15.15" customHeight="1">
      <c r="A50" s="33"/>
      <c r="B50" s="34"/>
      <c r="C50" s="29" t="s">
        <v>35</v>
      </c>
      <c r="D50" s="33"/>
      <c r="E50" s="33"/>
      <c r="F50" s="33"/>
      <c r="G50" s="33"/>
      <c r="H50" s="33"/>
      <c r="I50" s="33"/>
      <c r="J50" s="33"/>
      <c r="K50" s="33"/>
      <c r="L50" s="4" t="str">
        <f>IF(E14="","",E14)</f>
        <v xml:space="preserve"> </v>
      </c>
      <c r="M50" s="33"/>
      <c r="N50" s="33"/>
      <c r="O50" s="33"/>
      <c r="P50" s="33"/>
      <c r="Q50" s="33"/>
      <c r="R50" s="33"/>
      <c r="S50" s="33"/>
      <c r="T50" s="33"/>
      <c r="U50" s="33"/>
      <c r="V50" s="33"/>
      <c r="W50" s="33"/>
      <c r="X50" s="33"/>
      <c r="Y50" s="33"/>
      <c r="Z50" s="33"/>
      <c r="AA50" s="33"/>
      <c r="AB50" s="33"/>
      <c r="AC50" s="33"/>
      <c r="AD50" s="33"/>
      <c r="AE50" s="33"/>
      <c r="AF50" s="33"/>
      <c r="AG50" s="33"/>
      <c r="AH50" s="33"/>
      <c r="AI50" s="29" t="s">
        <v>42</v>
      </c>
      <c r="AJ50" s="33"/>
      <c r="AK50" s="33"/>
      <c r="AL50" s="33"/>
      <c r="AM50" s="60" t="str">
        <f>IF(E20="","",E20)</f>
        <v xml:space="preserve"> </v>
      </c>
      <c r="AN50" s="4"/>
      <c r="AO50" s="4"/>
      <c r="AP50" s="4"/>
      <c r="AQ50" s="33"/>
      <c r="AR50" s="34"/>
      <c r="AS50" s="65"/>
      <c r="AT50" s="66"/>
      <c r="AU50" s="67"/>
      <c r="AV50" s="67"/>
      <c r="AW50" s="67"/>
      <c r="AX50" s="67"/>
      <c r="AY50" s="67"/>
      <c r="AZ50" s="67"/>
      <c r="BA50" s="67"/>
      <c r="BB50" s="67"/>
      <c r="BC50" s="67"/>
      <c r="BD50" s="68"/>
      <c r="BE50" s="33"/>
    </row>
    <row r="51" s="2" customFormat="1" ht="10.8" customHeight="1">
      <c r="A51" s="33"/>
      <c r="B51" s="34"/>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4"/>
      <c r="AS51" s="65"/>
      <c r="AT51" s="66"/>
      <c r="AU51" s="67"/>
      <c r="AV51" s="67"/>
      <c r="AW51" s="67"/>
      <c r="AX51" s="67"/>
      <c r="AY51" s="67"/>
      <c r="AZ51" s="67"/>
      <c r="BA51" s="67"/>
      <c r="BB51" s="67"/>
      <c r="BC51" s="67"/>
      <c r="BD51" s="68"/>
      <c r="BE51" s="33"/>
    </row>
    <row r="52" s="2" customFormat="1" ht="29.28" customHeight="1">
      <c r="A52" s="33"/>
      <c r="B52" s="34"/>
      <c r="C52" s="69" t="s">
        <v>60</v>
      </c>
      <c r="D52" s="70"/>
      <c r="E52" s="70"/>
      <c r="F52" s="70"/>
      <c r="G52" s="70"/>
      <c r="H52" s="71"/>
      <c r="I52" s="72" t="s">
        <v>61</v>
      </c>
      <c r="J52" s="70"/>
      <c r="K52" s="70"/>
      <c r="L52" s="70"/>
      <c r="M52" s="70"/>
      <c r="N52" s="70"/>
      <c r="O52" s="70"/>
      <c r="P52" s="70"/>
      <c r="Q52" s="70"/>
      <c r="R52" s="70"/>
      <c r="S52" s="70"/>
      <c r="T52" s="70"/>
      <c r="U52" s="70"/>
      <c r="V52" s="70"/>
      <c r="W52" s="70"/>
      <c r="X52" s="70"/>
      <c r="Y52" s="70"/>
      <c r="Z52" s="70"/>
      <c r="AA52" s="70"/>
      <c r="AB52" s="70"/>
      <c r="AC52" s="70"/>
      <c r="AD52" s="70"/>
      <c r="AE52" s="70"/>
      <c r="AF52" s="70"/>
      <c r="AG52" s="73" t="s">
        <v>62</v>
      </c>
      <c r="AH52" s="70"/>
      <c r="AI52" s="70"/>
      <c r="AJ52" s="70"/>
      <c r="AK52" s="70"/>
      <c r="AL52" s="70"/>
      <c r="AM52" s="70"/>
      <c r="AN52" s="72" t="s">
        <v>63</v>
      </c>
      <c r="AO52" s="70"/>
      <c r="AP52" s="70"/>
      <c r="AQ52" s="74" t="s">
        <v>64</v>
      </c>
      <c r="AR52" s="34"/>
      <c r="AS52" s="75" t="s">
        <v>65</v>
      </c>
      <c r="AT52" s="76" t="s">
        <v>66</v>
      </c>
      <c r="AU52" s="76" t="s">
        <v>67</v>
      </c>
      <c r="AV52" s="76" t="s">
        <v>68</v>
      </c>
      <c r="AW52" s="76" t="s">
        <v>69</v>
      </c>
      <c r="AX52" s="76" t="s">
        <v>70</v>
      </c>
      <c r="AY52" s="76" t="s">
        <v>71</v>
      </c>
      <c r="AZ52" s="76" t="s">
        <v>72</v>
      </c>
      <c r="BA52" s="76" t="s">
        <v>73</v>
      </c>
      <c r="BB52" s="76" t="s">
        <v>74</v>
      </c>
      <c r="BC52" s="76" t="s">
        <v>75</v>
      </c>
      <c r="BD52" s="77" t="s">
        <v>76</v>
      </c>
      <c r="BE52" s="33"/>
    </row>
    <row r="53" s="2" customFormat="1" ht="10.8" customHeight="1">
      <c r="A53" s="33"/>
      <c r="B53" s="34"/>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4"/>
      <c r="AS53" s="78"/>
      <c r="AT53" s="79"/>
      <c r="AU53" s="79"/>
      <c r="AV53" s="79"/>
      <c r="AW53" s="79"/>
      <c r="AX53" s="79"/>
      <c r="AY53" s="79"/>
      <c r="AZ53" s="79"/>
      <c r="BA53" s="79"/>
      <c r="BB53" s="79"/>
      <c r="BC53" s="79"/>
      <c r="BD53" s="80"/>
      <c r="BE53" s="33"/>
    </row>
    <row r="54" s="6" customFormat="1" ht="32.4" customHeight="1">
      <c r="A54" s="6"/>
      <c r="B54" s="81"/>
      <c r="C54" s="82" t="s">
        <v>77</v>
      </c>
      <c r="D54" s="83"/>
      <c r="E54" s="83"/>
      <c r="F54" s="83"/>
      <c r="G54" s="83"/>
      <c r="H54" s="83"/>
      <c r="I54" s="83"/>
      <c r="J54" s="83"/>
      <c r="K54" s="83"/>
      <c r="L54" s="83"/>
      <c r="M54" s="83"/>
      <c r="N54" s="83"/>
      <c r="O54" s="83"/>
      <c r="P54" s="83"/>
      <c r="Q54" s="83"/>
      <c r="R54" s="83"/>
      <c r="S54" s="83"/>
      <c r="T54" s="83"/>
      <c r="U54" s="83"/>
      <c r="V54" s="83"/>
      <c r="W54" s="83"/>
      <c r="X54" s="83"/>
      <c r="Y54" s="83"/>
      <c r="Z54" s="83"/>
      <c r="AA54" s="83"/>
      <c r="AB54" s="83"/>
      <c r="AC54" s="83"/>
      <c r="AD54" s="83"/>
      <c r="AE54" s="83"/>
      <c r="AF54" s="83"/>
      <c r="AG54" s="84">
        <f>ROUND(SUM(AG55:AG61),2)</f>
        <v>7828079.1500000004</v>
      </c>
      <c r="AH54" s="84"/>
      <c r="AI54" s="84"/>
      <c r="AJ54" s="84"/>
      <c r="AK54" s="84"/>
      <c r="AL54" s="84"/>
      <c r="AM54" s="84"/>
      <c r="AN54" s="85">
        <f>SUM(AG54,AT54)</f>
        <v>7828079.1500000004</v>
      </c>
      <c r="AO54" s="85"/>
      <c r="AP54" s="85"/>
      <c r="AQ54" s="86" t="s">
        <v>3</v>
      </c>
      <c r="AR54" s="81"/>
      <c r="AS54" s="87">
        <f>ROUND(SUM(AS55:AS61),2)</f>
        <v>0</v>
      </c>
      <c r="AT54" s="88">
        <f>ROUND(SUM(AV54:AW54),2)</f>
        <v>0</v>
      </c>
      <c r="AU54" s="89">
        <f>ROUND(SUM(AU55:AU61),5)</f>
        <v>7261.25587</v>
      </c>
      <c r="AV54" s="88">
        <f>ROUND(AZ54*L29,2)</f>
        <v>0</v>
      </c>
      <c r="AW54" s="88">
        <f>ROUND(BA54*L30,2)</f>
        <v>0</v>
      </c>
      <c r="AX54" s="88">
        <f>ROUND(BB54*L29,2)</f>
        <v>1643896.6200000001</v>
      </c>
      <c r="AY54" s="88">
        <f>ROUND(BC54*L30,2)</f>
        <v>0</v>
      </c>
      <c r="AZ54" s="88">
        <f>ROUND(SUM(AZ55:AZ61),2)</f>
        <v>0</v>
      </c>
      <c r="BA54" s="88">
        <f>ROUND(SUM(BA55:BA61),2)</f>
        <v>0</v>
      </c>
      <c r="BB54" s="88">
        <f>ROUND(SUM(BB55:BB61),2)</f>
        <v>7828079.1500000004</v>
      </c>
      <c r="BC54" s="88">
        <f>ROUND(SUM(BC55:BC61),2)</f>
        <v>0</v>
      </c>
      <c r="BD54" s="90">
        <f>ROUND(SUM(BD55:BD61),2)</f>
        <v>0</v>
      </c>
      <c r="BE54" s="6"/>
      <c r="BS54" s="91" t="s">
        <v>78</v>
      </c>
      <c r="BT54" s="91" t="s">
        <v>79</v>
      </c>
      <c r="BU54" s="92" t="s">
        <v>80</v>
      </c>
      <c r="BV54" s="91" t="s">
        <v>81</v>
      </c>
      <c r="BW54" s="91" t="s">
        <v>5</v>
      </c>
      <c r="BX54" s="91" t="s">
        <v>82</v>
      </c>
      <c r="CL54" s="91" t="s">
        <v>18</v>
      </c>
    </row>
    <row r="55" s="7" customFormat="1" ht="16.5" customHeight="1">
      <c r="A55" s="93" t="s">
        <v>83</v>
      </c>
      <c r="B55" s="94"/>
      <c r="C55" s="95"/>
      <c r="D55" s="96" t="s">
        <v>84</v>
      </c>
      <c r="E55" s="96"/>
      <c r="F55" s="96"/>
      <c r="G55" s="96"/>
      <c r="H55" s="96"/>
      <c r="I55" s="97"/>
      <c r="J55" s="96" t="s">
        <v>85</v>
      </c>
      <c r="K55" s="96"/>
      <c r="L55" s="96"/>
      <c r="M55" s="96"/>
      <c r="N55" s="96"/>
      <c r="O55" s="96"/>
      <c r="P55" s="96"/>
      <c r="Q55" s="96"/>
      <c r="R55" s="96"/>
      <c r="S55" s="96"/>
      <c r="T55" s="96"/>
      <c r="U55" s="96"/>
      <c r="V55" s="96"/>
      <c r="W55" s="96"/>
      <c r="X55" s="96"/>
      <c r="Y55" s="96"/>
      <c r="Z55" s="96"/>
      <c r="AA55" s="96"/>
      <c r="AB55" s="96"/>
      <c r="AC55" s="96"/>
      <c r="AD55" s="96"/>
      <c r="AE55" s="96"/>
      <c r="AF55" s="96"/>
      <c r="AG55" s="98">
        <f>'001 - Vedlejší a ostatní ...'!J30</f>
        <v>393780</v>
      </c>
      <c r="AH55" s="97"/>
      <c r="AI55" s="97"/>
      <c r="AJ55" s="97"/>
      <c r="AK55" s="97"/>
      <c r="AL55" s="97"/>
      <c r="AM55" s="97"/>
      <c r="AN55" s="98">
        <f>SUM(AG55,AT55)</f>
        <v>393780</v>
      </c>
      <c r="AO55" s="97"/>
      <c r="AP55" s="97"/>
      <c r="AQ55" s="99" t="s">
        <v>86</v>
      </c>
      <c r="AR55" s="94"/>
      <c r="AS55" s="100">
        <v>0</v>
      </c>
      <c r="AT55" s="101">
        <f>ROUND(SUM(AV55:AW55),2)</f>
        <v>0</v>
      </c>
      <c r="AU55" s="102">
        <f>'001 - Vedlejší a ostatní ...'!P86</f>
        <v>74.537800000000004</v>
      </c>
      <c r="AV55" s="101">
        <f>'001 - Vedlejší a ostatní ...'!J33</f>
        <v>0</v>
      </c>
      <c r="AW55" s="101">
        <f>'001 - Vedlejší a ostatní ...'!J34</f>
        <v>0</v>
      </c>
      <c r="AX55" s="101">
        <f>'001 - Vedlejší a ostatní ...'!J35</f>
        <v>0</v>
      </c>
      <c r="AY55" s="101">
        <f>'001 - Vedlejší a ostatní ...'!J36</f>
        <v>0</v>
      </c>
      <c r="AZ55" s="101">
        <f>'001 - Vedlejší a ostatní ...'!F33</f>
        <v>0</v>
      </c>
      <c r="BA55" s="101">
        <f>'001 - Vedlejší a ostatní ...'!F34</f>
        <v>0</v>
      </c>
      <c r="BB55" s="101">
        <f>'001 - Vedlejší a ostatní ...'!F35</f>
        <v>393780</v>
      </c>
      <c r="BC55" s="101">
        <f>'001 - Vedlejší a ostatní ...'!F36</f>
        <v>0</v>
      </c>
      <c r="BD55" s="103">
        <f>'001 - Vedlejší a ostatní ...'!F37</f>
        <v>0</v>
      </c>
      <c r="BE55" s="7"/>
      <c r="BT55" s="104" t="s">
        <v>87</v>
      </c>
      <c r="BV55" s="104" t="s">
        <v>81</v>
      </c>
      <c r="BW55" s="104" t="s">
        <v>88</v>
      </c>
      <c r="BX55" s="104" t="s">
        <v>5</v>
      </c>
      <c r="CL55" s="104" t="s">
        <v>18</v>
      </c>
      <c r="CM55" s="104" t="s">
        <v>89</v>
      </c>
    </row>
    <row r="56" s="7" customFormat="1" ht="16.5" customHeight="1">
      <c r="A56" s="93" t="s">
        <v>83</v>
      </c>
      <c r="B56" s="94"/>
      <c r="C56" s="95"/>
      <c r="D56" s="96" t="s">
        <v>90</v>
      </c>
      <c r="E56" s="96"/>
      <c r="F56" s="96"/>
      <c r="G56" s="96"/>
      <c r="H56" s="96"/>
      <c r="I56" s="97"/>
      <c r="J56" s="96" t="s">
        <v>91</v>
      </c>
      <c r="K56" s="96"/>
      <c r="L56" s="96"/>
      <c r="M56" s="96"/>
      <c r="N56" s="96"/>
      <c r="O56" s="96"/>
      <c r="P56" s="96"/>
      <c r="Q56" s="96"/>
      <c r="R56" s="96"/>
      <c r="S56" s="96"/>
      <c r="T56" s="96"/>
      <c r="U56" s="96"/>
      <c r="V56" s="96"/>
      <c r="W56" s="96"/>
      <c r="X56" s="96"/>
      <c r="Y56" s="96"/>
      <c r="Z56" s="96"/>
      <c r="AA56" s="96"/>
      <c r="AB56" s="96"/>
      <c r="AC56" s="96"/>
      <c r="AD56" s="96"/>
      <c r="AE56" s="96"/>
      <c r="AF56" s="96"/>
      <c r="AG56" s="98">
        <f>'SO 01 - Dešťová kanalizace'!J30</f>
        <v>852987.34999999998</v>
      </c>
      <c r="AH56" s="97"/>
      <c r="AI56" s="97"/>
      <c r="AJ56" s="97"/>
      <c r="AK56" s="97"/>
      <c r="AL56" s="97"/>
      <c r="AM56" s="97"/>
      <c r="AN56" s="98">
        <f>SUM(AG56,AT56)</f>
        <v>852987.34999999998</v>
      </c>
      <c r="AO56" s="97"/>
      <c r="AP56" s="97"/>
      <c r="AQ56" s="99" t="s">
        <v>86</v>
      </c>
      <c r="AR56" s="94"/>
      <c r="AS56" s="100">
        <v>0</v>
      </c>
      <c r="AT56" s="101">
        <f>ROUND(SUM(AV56:AW56),2)</f>
        <v>0</v>
      </c>
      <c r="AU56" s="102">
        <f>'SO 01 - Dešťová kanalizace'!P86</f>
        <v>1118.994367</v>
      </c>
      <c r="AV56" s="101">
        <f>'SO 01 - Dešťová kanalizace'!J33</f>
        <v>0</v>
      </c>
      <c r="AW56" s="101">
        <f>'SO 01 - Dešťová kanalizace'!J34</f>
        <v>0</v>
      </c>
      <c r="AX56" s="101">
        <f>'SO 01 - Dešťová kanalizace'!J35</f>
        <v>0</v>
      </c>
      <c r="AY56" s="101">
        <f>'SO 01 - Dešťová kanalizace'!J36</f>
        <v>0</v>
      </c>
      <c r="AZ56" s="101">
        <f>'SO 01 - Dešťová kanalizace'!F33</f>
        <v>0</v>
      </c>
      <c r="BA56" s="101">
        <f>'SO 01 - Dešťová kanalizace'!F34</f>
        <v>0</v>
      </c>
      <c r="BB56" s="101">
        <f>'SO 01 - Dešťová kanalizace'!F35</f>
        <v>852987.34999999998</v>
      </c>
      <c r="BC56" s="101">
        <f>'SO 01 - Dešťová kanalizace'!F36</f>
        <v>0</v>
      </c>
      <c r="BD56" s="103">
        <f>'SO 01 - Dešťová kanalizace'!F37</f>
        <v>0</v>
      </c>
      <c r="BE56" s="7"/>
      <c r="BT56" s="104" t="s">
        <v>87</v>
      </c>
      <c r="BV56" s="104" t="s">
        <v>81</v>
      </c>
      <c r="BW56" s="104" t="s">
        <v>92</v>
      </c>
      <c r="BX56" s="104" t="s">
        <v>5</v>
      </c>
      <c r="CL56" s="104" t="s">
        <v>93</v>
      </c>
      <c r="CM56" s="104" t="s">
        <v>89</v>
      </c>
    </row>
    <row r="57" s="7" customFormat="1" ht="27" customHeight="1">
      <c r="A57" s="93" t="s">
        <v>83</v>
      </c>
      <c r="B57" s="94"/>
      <c r="C57" s="95"/>
      <c r="D57" s="96" t="s">
        <v>94</v>
      </c>
      <c r="E57" s="96"/>
      <c r="F57" s="96"/>
      <c r="G57" s="96"/>
      <c r="H57" s="96"/>
      <c r="I57" s="97"/>
      <c r="J57" s="96" t="s">
        <v>95</v>
      </c>
      <c r="K57" s="96"/>
      <c r="L57" s="96"/>
      <c r="M57" s="96"/>
      <c r="N57" s="96"/>
      <c r="O57" s="96"/>
      <c r="P57" s="96"/>
      <c r="Q57" s="96"/>
      <c r="R57" s="96"/>
      <c r="S57" s="96"/>
      <c r="T57" s="96"/>
      <c r="U57" s="96"/>
      <c r="V57" s="96"/>
      <c r="W57" s="96"/>
      <c r="X57" s="96"/>
      <c r="Y57" s="96"/>
      <c r="Z57" s="96"/>
      <c r="AA57" s="96"/>
      <c r="AB57" s="96"/>
      <c r="AC57" s="96"/>
      <c r="AD57" s="96"/>
      <c r="AE57" s="96"/>
      <c r="AF57" s="96"/>
      <c r="AG57" s="98">
        <f>'SO 02-1 - Oplocení'!J30</f>
        <v>884271.81000000006</v>
      </c>
      <c r="AH57" s="97"/>
      <c r="AI57" s="97"/>
      <c r="AJ57" s="97"/>
      <c r="AK57" s="97"/>
      <c r="AL57" s="97"/>
      <c r="AM57" s="97"/>
      <c r="AN57" s="98">
        <f>SUM(AG57,AT57)</f>
        <v>884271.81000000006</v>
      </c>
      <c r="AO57" s="97"/>
      <c r="AP57" s="97"/>
      <c r="AQ57" s="99" t="s">
        <v>86</v>
      </c>
      <c r="AR57" s="94"/>
      <c r="AS57" s="100">
        <v>0</v>
      </c>
      <c r="AT57" s="101">
        <f>ROUND(SUM(AV57:AW57),2)</f>
        <v>0</v>
      </c>
      <c r="AU57" s="102">
        <f>'SO 02-1 - Oplocení'!P86</f>
        <v>786.52519599999994</v>
      </c>
      <c r="AV57" s="101">
        <f>'SO 02-1 - Oplocení'!J33</f>
        <v>0</v>
      </c>
      <c r="AW57" s="101">
        <f>'SO 02-1 - Oplocení'!J34</f>
        <v>0</v>
      </c>
      <c r="AX57" s="101">
        <f>'SO 02-1 - Oplocení'!J35</f>
        <v>0</v>
      </c>
      <c r="AY57" s="101">
        <f>'SO 02-1 - Oplocení'!J36</f>
        <v>0</v>
      </c>
      <c r="AZ57" s="101">
        <f>'SO 02-1 - Oplocení'!F33</f>
        <v>0</v>
      </c>
      <c r="BA57" s="101">
        <f>'SO 02-1 - Oplocení'!F34</f>
        <v>0</v>
      </c>
      <c r="BB57" s="101">
        <f>'SO 02-1 - Oplocení'!F35</f>
        <v>884271.81000000006</v>
      </c>
      <c r="BC57" s="101">
        <f>'SO 02-1 - Oplocení'!F36</f>
        <v>0</v>
      </c>
      <c r="BD57" s="103">
        <f>'SO 02-1 - Oplocení'!F37</f>
        <v>0</v>
      </c>
      <c r="BE57" s="7"/>
      <c r="BT57" s="104" t="s">
        <v>87</v>
      </c>
      <c r="BV57" s="104" t="s">
        <v>81</v>
      </c>
      <c r="BW57" s="104" t="s">
        <v>96</v>
      </c>
      <c r="BX57" s="104" t="s">
        <v>5</v>
      </c>
      <c r="CL57" s="104" t="s">
        <v>97</v>
      </c>
      <c r="CM57" s="104" t="s">
        <v>89</v>
      </c>
    </row>
    <row r="58" s="7" customFormat="1" ht="27" customHeight="1">
      <c r="A58" s="93" t="s">
        <v>83</v>
      </c>
      <c r="B58" s="94"/>
      <c r="C58" s="95"/>
      <c r="D58" s="96" t="s">
        <v>98</v>
      </c>
      <c r="E58" s="96"/>
      <c r="F58" s="96"/>
      <c r="G58" s="96"/>
      <c r="H58" s="96"/>
      <c r="I58" s="97"/>
      <c r="J58" s="96" t="s">
        <v>99</v>
      </c>
      <c r="K58" s="96"/>
      <c r="L58" s="96"/>
      <c r="M58" s="96"/>
      <c r="N58" s="96"/>
      <c r="O58" s="96"/>
      <c r="P58" s="96"/>
      <c r="Q58" s="96"/>
      <c r="R58" s="96"/>
      <c r="S58" s="96"/>
      <c r="T58" s="96"/>
      <c r="U58" s="96"/>
      <c r="V58" s="96"/>
      <c r="W58" s="96"/>
      <c r="X58" s="96"/>
      <c r="Y58" s="96"/>
      <c r="Z58" s="96"/>
      <c r="AA58" s="96"/>
      <c r="AB58" s="96"/>
      <c r="AC58" s="96"/>
      <c r="AD58" s="96"/>
      <c r="AE58" s="96"/>
      <c r="AF58" s="96"/>
      <c r="AG58" s="98">
        <f>'SO 02-2 - Zpevněné plochy'!J30</f>
        <v>4833076.5499999998</v>
      </c>
      <c r="AH58" s="97"/>
      <c r="AI58" s="97"/>
      <c r="AJ58" s="97"/>
      <c r="AK58" s="97"/>
      <c r="AL58" s="97"/>
      <c r="AM58" s="97"/>
      <c r="AN58" s="98">
        <f>SUM(AG58,AT58)</f>
        <v>4833076.5499999998</v>
      </c>
      <c r="AO58" s="97"/>
      <c r="AP58" s="97"/>
      <c r="AQ58" s="99" t="s">
        <v>86</v>
      </c>
      <c r="AR58" s="94"/>
      <c r="AS58" s="100">
        <v>0</v>
      </c>
      <c r="AT58" s="101">
        <f>ROUND(SUM(AV58:AW58),2)</f>
        <v>0</v>
      </c>
      <c r="AU58" s="102">
        <f>'SO 02-2 - Zpevněné plochy'!P92</f>
        <v>4183.0862659999993</v>
      </c>
      <c r="AV58" s="101">
        <f>'SO 02-2 - Zpevněné plochy'!J33</f>
        <v>0</v>
      </c>
      <c r="AW58" s="101">
        <f>'SO 02-2 - Zpevněné plochy'!J34</f>
        <v>0</v>
      </c>
      <c r="AX58" s="101">
        <f>'SO 02-2 - Zpevněné plochy'!J35</f>
        <v>0</v>
      </c>
      <c r="AY58" s="101">
        <f>'SO 02-2 - Zpevněné plochy'!J36</f>
        <v>0</v>
      </c>
      <c r="AZ58" s="101">
        <f>'SO 02-2 - Zpevněné plochy'!F33</f>
        <v>0</v>
      </c>
      <c r="BA58" s="101">
        <f>'SO 02-2 - Zpevněné plochy'!F34</f>
        <v>0</v>
      </c>
      <c r="BB58" s="101">
        <f>'SO 02-2 - Zpevněné plochy'!F35</f>
        <v>4833076.5499999998</v>
      </c>
      <c r="BC58" s="101">
        <f>'SO 02-2 - Zpevněné plochy'!F36</f>
        <v>0</v>
      </c>
      <c r="BD58" s="103">
        <f>'SO 02-2 - Zpevněné plochy'!F37</f>
        <v>0</v>
      </c>
      <c r="BE58" s="7"/>
      <c r="BT58" s="104" t="s">
        <v>87</v>
      </c>
      <c r="BV58" s="104" t="s">
        <v>81</v>
      </c>
      <c r="BW58" s="104" t="s">
        <v>100</v>
      </c>
      <c r="BX58" s="104" t="s">
        <v>5</v>
      </c>
      <c r="CL58" s="104" t="s">
        <v>18</v>
      </c>
      <c r="CM58" s="104" t="s">
        <v>89</v>
      </c>
    </row>
    <row r="59" s="7" customFormat="1" ht="27" customHeight="1">
      <c r="A59" s="93" t="s">
        <v>83</v>
      </c>
      <c r="B59" s="94"/>
      <c r="C59" s="95"/>
      <c r="D59" s="96" t="s">
        <v>101</v>
      </c>
      <c r="E59" s="96"/>
      <c r="F59" s="96"/>
      <c r="G59" s="96"/>
      <c r="H59" s="96"/>
      <c r="I59" s="97"/>
      <c r="J59" s="96" t="s">
        <v>102</v>
      </c>
      <c r="K59" s="96"/>
      <c r="L59" s="96"/>
      <c r="M59" s="96"/>
      <c r="N59" s="96"/>
      <c r="O59" s="96"/>
      <c r="P59" s="96"/>
      <c r="Q59" s="96"/>
      <c r="R59" s="96"/>
      <c r="S59" s="96"/>
      <c r="T59" s="96"/>
      <c r="U59" s="96"/>
      <c r="V59" s="96"/>
      <c r="W59" s="96"/>
      <c r="X59" s="96"/>
      <c r="Y59" s="96"/>
      <c r="Z59" s="96"/>
      <c r="AA59" s="96"/>
      <c r="AB59" s="96"/>
      <c r="AC59" s="96"/>
      <c r="AD59" s="96"/>
      <c r="AE59" s="96"/>
      <c r="AF59" s="96"/>
      <c r="AG59" s="98">
        <f>'SO 02-3 - Úprava soklu bu...'!J30</f>
        <v>253313.01999999999</v>
      </c>
      <c r="AH59" s="97"/>
      <c r="AI59" s="97"/>
      <c r="AJ59" s="97"/>
      <c r="AK59" s="97"/>
      <c r="AL59" s="97"/>
      <c r="AM59" s="97"/>
      <c r="AN59" s="98">
        <f>SUM(AG59,AT59)</f>
        <v>253313.01999999999</v>
      </c>
      <c r="AO59" s="97"/>
      <c r="AP59" s="97"/>
      <c r="AQ59" s="99" t="s">
        <v>86</v>
      </c>
      <c r="AR59" s="94"/>
      <c r="AS59" s="100">
        <v>0</v>
      </c>
      <c r="AT59" s="101">
        <f>ROUND(SUM(AV59:AW59),2)</f>
        <v>0</v>
      </c>
      <c r="AU59" s="102">
        <f>'SO 02-3 - Úprava soklu bu...'!P87</f>
        <v>307.98413799999992</v>
      </c>
      <c r="AV59" s="101">
        <f>'SO 02-3 - Úprava soklu bu...'!J33</f>
        <v>0</v>
      </c>
      <c r="AW59" s="101">
        <f>'SO 02-3 - Úprava soklu bu...'!J34</f>
        <v>0</v>
      </c>
      <c r="AX59" s="101">
        <f>'SO 02-3 - Úprava soklu bu...'!J35</f>
        <v>0</v>
      </c>
      <c r="AY59" s="101">
        <f>'SO 02-3 - Úprava soklu bu...'!J36</f>
        <v>0</v>
      </c>
      <c r="AZ59" s="101">
        <f>'SO 02-3 - Úprava soklu bu...'!F33</f>
        <v>0</v>
      </c>
      <c r="BA59" s="101">
        <f>'SO 02-3 - Úprava soklu bu...'!F34</f>
        <v>0</v>
      </c>
      <c r="BB59" s="101">
        <f>'SO 02-3 - Úprava soklu bu...'!F35</f>
        <v>253313.01999999999</v>
      </c>
      <c r="BC59" s="101">
        <f>'SO 02-3 - Úprava soklu bu...'!F36</f>
        <v>0</v>
      </c>
      <c r="BD59" s="103">
        <f>'SO 02-3 - Úprava soklu bu...'!F37</f>
        <v>0</v>
      </c>
      <c r="BE59" s="7"/>
      <c r="BT59" s="104" t="s">
        <v>87</v>
      </c>
      <c r="BV59" s="104" t="s">
        <v>81</v>
      </c>
      <c r="BW59" s="104" t="s">
        <v>103</v>
      </c>
      <c r="BX59" s="104" t="s">
        <v>5</v>
      </c>
      <c r="CL59" s="104" t="s">
        <v>104</v>
      </c>
      <c r="CM59" s="104" t="s">
        <v>89</v>
      </c>
    </row>
    <row r="60" s="7" customFormat="1" ht="27" customHeight="1">
      <c r="A60" s="93" t="s">
        <v>83</v>
      </c>
      <c r="B60" s="94"/>
      <c r="C60" s="95"/>
      <c r="D60" s="96" t="s">
        <v>105</v>
      </c>
      <c r="E60" s="96"/>
      <c r="F60" s="96"/>
      <c r="G60" s="96"/>
      <c r="H60" s="96"/>
      <c r="I60" s="97"/>
      <c r="J60" s="96" t="s">
        <v>106</v>
      </c>
      <c r="K60" s="96"/>
      <c r="L60" s="96"/>
      <c r="M60" s="96"/>
      <c r="N60" s="96"/>
      <c r="O60" s="96"/>
      <c r="P60" s="96"/>
      <c r="Q60" s="96"/>
      <c r="R60" s="96"/>
      <c r="S60" s="96"/>
      <c r="T60" s="96"/>
      <c r="U60" s="96"/>
      <c r="V60" s="96"/>
      <c r="W60" s="96"/>
      <c r="X60" s="96"/>
      <c r="Y60" s="96"/>
      <c r="Z60" s="96"/>
      <c r="AA60" s="96"/>
      <c r="AB60" s="96"/>
      <c r="AC60" s="96"/>
      <c r="AD60" s="96"/>
      <c r="AE60" s="96"/>
      <c r="AF60" s="96"/>
      <c r="AG60" s="98">
        <f>'SO 02-4 - Venkovní kuřárna'!J30</f>
        <v>30369.599999999999</v>
      </c>
      <c r="AH60" s="97"/>
      <c r="AI60" s="97"/>
      <c r="AJ60" s="97"/>
      <c r="AK60" s="97"/>
      <c r="AL60" s="97"/>
      <c r="AM60" s="97"/>
      <c r="AN60" s="98">
        <f>SUM(AG60,AT60)</f>
        <v>30369.599999999999</v>
      </c>
      <c r="AO60" s="97"/>
      <c r="AP60" s="97"/>
      <c r="AQ60" s="99" t="s">
        <v>86</v>
      </c>
      <c r="AR60" s="94"/>
      <c r="AS60" s="100">
        <v>0</v>
      </c>
      <c r="AT60" s="101">
        <f>ROUND(SUM(AV60:AW60),2)</f>
        <v>0</v>
      </c>
      <c r="AU60" s="102">
        <f>'SO 02-4 - Venkovní kuřárna'!P81</f>
        <v>13.483400000000001</v>
      </c>
      <c r="AV60" s="101">
        <f>'SO 02-4 - Venkovní kuřárna'!J33</f>
        <v>0</v>
      </c>
      <c r="AW60" s="101">
        <f>'SO 02-4 - Venkovní kuřárna'!J34</f>
        <v>0</v>
      </c>
      <c r="AX60" s="101">
        <f>'SO 02-4 - Venkovní kuřárna'!J35</f>
        <v>0</v>
      </c>
      <c r="AY60" s="101">
        <f>'SO 02-4 - Venkovní kuřárna'!J36</f>
        <v>0</v>
      </c>
      <c r="AZ60" s="101">
        <f>'SO 02-4 - Venkovní kuřárna'!F33</f>
        <v>0</v>
      </c>
      <c r="BA60" s="101">
        <f>'SO 02-4 - Venkovní kuřárna'!F34</f>
        <v>0</v>
      </c>
      <c r="BB60" s="101">
        <f>'SO 02-4 - Venkovní kuřárna'!F35</f>
        <v>30369.599999999999</v>
      </c>
      <c r="BC60" s="101">
        <f>'SO 02-4 - Venkovní kuřárna'!F36</f>
        <v>0</v>
      </c>
      <c r="BD60" s="103">
        <f>'SO 02-4 - Venkovní kuřárna'!F37</f>
        <v>0</v>
      </c>
      <c r="BE60" s="7"/>
      <c r="BT60" s="104" t="s">
        <v>87</v>
      </c>
      <c r="BV60" s="104" t="s">
        <v>81</v>
      </c>
      <c r="BW60" s="104" t="s">
        <v>107</v>
      </c>
      <c r="BX60" s="104" t="s">
        <v>5</v>
      </c>
      <c r="CL60" s="104" t="s">
        <v>108</v>
      </c>
      <c r="CM60" s="104" t="s">
        <v>89</v>
      </c>
    </row>
    <row r="61" s="7" customFormat="1" ht="16.5" customHeight="1">
      <c r="A61" s="93" t="s">
        <v>83</v>
      </c>
      <c r="B61" s="94"/>
      <c r="C61" s="95"/>
      <c r="D61" s="96" t="s">
        <v>109</v>
      </c>
      <c r="E61" s="96"/>
      <c r="F61" s="96"/>
      <c r="G61" s="96"/>
      <c r="H61" s="96"/>
      <c r="I61" s="97"/>
      <c r="J61" s="96" t="s">
        <v>110</v>
      </c>
      <c r="K61" s="96"/>
      <c r="L61" s="96"/>
      <c r="M61" s="96"/>
      <c r="N61" s="96"/>
      <c r="O61" s="96"/>
      <c r="P61" s="96"/>
      <c r="Q61" s="96"/>
      <c r="R61" s="96"/>
      <c r="S61" s="96"/>
      <c r="T61" s="96"/>
      <c r="U61" s="96"/>
      <c r="V61" s="96"/>
      <c r="W61" s="96"/>
      <c r="X61" s="96"/>
      <c r="Y61" s="96"/>
      <c r="Z61" s="96"/>
      <c r="AA61" s="96"/>
      <c r="AB61" s="96"/>
      <c r="AC61" s="96"/>
      <c r="AD61" s="96"/>
      <c r="AE61" s="96"/>
      <c r="AF61" s="96"/>
      <c r="AG61" s="98">
        <f>'SO 03 - Osvětlení'!J30</f>
        <v>580280.81999999995</v>
      </c>
      <c r="AH61" s="97"/>
      <c r="AI61" s="97"/>
      <c r="AJ61" s="97"/>
      <c r="AK61" s="97"/>
      <c r="AL61" s="97"/>
      <c r="AM61" s="97"/>
      <c r="AN61" s="98">
        <f>SUM(AG61,AT61)</f>
        <v>580280.81999999995</v>
      </c>
      <c r="AO61" s="97"/>
      <c r="AP61" s="97"/>
      <c r="AQ61" s="99" t="s">
        <v>86</v>
      </c>
      <c r="AR61" s="94"/>
      <c r="AS61" s="105">
        <v>0</v>
      </c>
      <c r="AT61" s="106">
        <f>ROUND(SUM(AV61:AW61),2)</f>
        <v>0</v>
      </c>
      <c r="AU61" s="107">
        <f>'SO 03 - Osvětlení'!P92</f>
        <v>776.64470099999994</v>
      </c>
      <c r="AV61" s="106">
        <f>'SO 03 - Osvětlení'!J33</f>
        <v>0</v>
      </c>
      <c r="AW61" s="106">
        <f>'SO 03 - Osvětlení'!J34</f>
        <v>0</v>
      </c>
      <c r="AX61" s="106">
        <f>'SO 03 - Osvětlení'!J35</f>
        <v>0</v>
      </c>
      <c r="AY61" s="106">
        <f>'SO 03 - Osvětlení'!J36</f>
        <v>0</v>
      </c>
      <c r="AZ61" s="106">
        <f>'SO 03 - Osvětlení'!F33</f>
        <v>0</v>
      </c>
      <c r="BA61" s="106">
        <f>'SO 03 - Osvětlení'!F34</f>
        <v>0</v>
      </c>
      <c r="BB61" s="106">
        <f>'SO 03 - Osvětlení'!F35</f>
        <v>580280.81999999995</v>
      </c>
      <c r="BC61" s="106">
        <f>'SO 03 - Osvětlení'!F36</f>
        <v>0</v>
      </c>
      <c r="BD61" s="108">
        <f>'SO 03 - Osvětlení'!F37</f>
        <v>0</v>
      </c>
      <c r="BE61" s="7"/>
      <c r="BT61" s="104" t="s">
        <v>87</v>
      </c>
      <c r="BV61" s="104" t="s">
        <v>81</v>
      </c>
      <c r="BW61" s="104" t="s">
        <v>111</v>
      </c>
      <c r="BX61" s="104" t="s">
        <v>5</v>
      </c>
      <c r="CL61" s="104" t="s">
        <v>97</v>
      </c>
      <c r="CM61" s="104" t="s">
        <v>89</v>
      </c>
    </row>
    <row r="62" s="2" customFormat="1" ht="30" customHeight="1">
      <c r="A62" s="33"/>
      <c r="B62" s="34"/>
      <c r="C62" s="33"/>
      <c r="D62" s="33"/>
      <c r="E62" s="33"/>
      <c r="F62" s="33"/>
      <c r="G62" s="33"/>
      <c r="H62" s="33"/>
      <c r="I62" s="33"/>
      <c r="J62" s="33"/>
      <c r="K62" s="33"/>
      <c r="L62" s="33"/>
      <c r="M62" s="33"/>
      <c r="N62" s="33"/>
      <c r="O62" s="33"/>
      <c r="P62" s="33"/>
      <c r="Q62" s="33"/>
      <c r="R62" s="33"/>
      <c r="S62" s="33"/>
      <c r="T62" s="33"/>
      <c r="U62" s="33"/>
      <c r="V62" s="33"/>
      <c r="W62" s="33"/>
      <c r="X62" s="33"/>
      <c r="Y62" s="33"/>
      <c r="Z62" s="33"/>
      <c r="AA62" s="33"/>
      <c r="AB62" s="33"/>
      <c r="AC62" s="33"/>
      <c r="AD62" s="33"/>
      <c r="AE62" s="33"/>
      <c r="AF62" s="33"/>
      <c r="AG62" s="33"/>
      <c r="AH62" s="33"/>
      <c r="AI62" s="33"/>
      <c r="AJ62" s="33"/>
      <c r="AK62" s="33"/>
      <c r="AL62" s="33"/>
      <c r="AM62" s="33"/>
      <c r="AN62" s="33"/>
      <c r="AO62" s="33"/>
      <c r="AP62" s="33"/>
      <c r="AQ62" s="33"/>
      <c r="AR62" s="34"/>
      <c r="AS62" s="33"/>
      <c r="AT62" s="33"/>
      <c r="AU62" s="33"/>
      <c r="AV62" s="33"/>
      <c r="AW62" s="33"/>
      <c r="AX62" s="33"/>
      <c r="AY62" s="33"/>
      <c r="AZ62" s="33"/>
      <c r="BA62" s="33"/>
      <c r="BB62" s="33"/>
      <c r="BC62" s="33"/>
      <c r="BD62" s="33"/>
      <c r="BE62" s="33"/>
    </row>
    <row r="63" s="2" customFormat="1" ht="6.96" customHeight="1">
      <c r="A63" s="33"/>
      <c r="B63" s="50"/>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51"/>
      <c r="AP63" s="51"/>
      <c r="AQ63" s="51"/>
      <c r="AR63" s="34"/>
      <c r="AS63" s="33"/>
      <c r="AT63" s="33"/>
      <c r="AU63" s="33"/>
      <c r="AV63" s="33"/>
      <c r="AW63" s="33"/>
      <c r="AX63" s="33"/>
      <c r="AY63" s="33"/>
      <c r="AZ63" s="33"/>
      <c r="BA63" s="33"/>
      <c r="BB63" s="33"/>
      <c r="BC63" s="33"/>
      <c r="BD63" s="33"/>
      <c r="BE63" s="33"/>
    </row>
  </sheetData>
  <mergeCells count="64">
    <mergeCell ref="AN60:AP60"/>
    <mergeCell ref="AN52:AP52"/>
    <mergeCell ref="AN55:AP55"/>
    <mergeCell ref="AN56:AP56"/>
    <mergeCell ref="AN57:AP57"/>
    <mergeCell ref="AN58:AP58"/>
    <mergeCell ref="AN59:AP59"/>
    <mergeCell ref="AN61:AP61"/>
    <mergeCell ref="AN54:AP54"/>
    <mergeCell ref="K5:AO5"/>
    <mergeCell ref="K6:AO6"/>
    <mergeCell ref="AR2:BE2"/>
    <mergeCell ref="E23:AN23"/>
    <mergeCell ref="AK26:AO26"/>
    <mergeCell ref="L28:P28"/>
    <mergeCell ref="W28:AE28"/>
    <mergeCell ref="AK28:AO28"/>
    <mergeCell ref="AK29:AO29"/>
    <mergeCell ref="L29:P29"/>
    <mergeCell ref="AK30:AO30"/>
    <mergeCell ref="L30:P30"/>
    <mergeCell ref="AK31:AO31"/>
    <mergeCell ref="L31:P31"/>
    <mergeCell ref="AK32:AO32"/>
    <mergeCell ref="L32:P32"/>
    <mergeCell ref="AK33:AO33"/>
    <mergeCell ref="L33:P33"/>
    <mergeCell ref="W29:AE29"/>
    <mergeCell ref="W32:AE32"/>
    <mergeCell ref="W30:AE30"/>
    <mergeCell ref="W31:AE31"/>
    <mergeCell ref="W33:AE33"/>
    <mergeCell ref="X35:AB35"/>
    <mergeCell ref="AK35:AO35"/>
    <mergeCell ref="D60:H60"/>
    <mergeCell ref="C52:G52"/>
    <mergeCell ref="D55:H55"/>
    <mergeCell ref="D56:H56"/>
    <mergeCell ref="D57:H57"/>
    <mergeCell ref="D58:H58"/>
    <mergeCell ref="D59:H59"/>
    <mergeCell ref="D61:H61"/>
    <mergeCell ref="AM49:AP49"/>
    <mergeCell ref="AS49:AT51"/>
    <mergeCell ref="AM50:AP50"/>
    <mergeCell ref="AG55:AM55"/>
    <mergeCell ref="AG56:AM56"/>
    <mergeCell ref="AG57:AM57"/>
    <mergeCell ref="AG58:AM58"/>
    <mergeCell ref="AG59:AM59"/>
    <mergeCell ref="AG60:AM60"/>
    <mergeCell ref="AG61:AM61"/>
    <mergeCell ref="AG54:AM54"/>
    <mergeCell ref="L45:AO45"/>
    <mergeCell ref="AM47:AN47"/>
    <mergeCell ref="I52:AF52"/>
    <mergeCell ref="AG52:AM52"/>
    <mergeCell ref="J55:AF55"/>
    <mergeCell ref="J56:AF56"/>
    <mergeCell ref="J57:AF57"/>
    <mergeCell ref="J58:AF58"/>
    <mergeCell ref="J59:AF59"/>
    <mergeCell ref="J60:AF60"/>
    <mergeCell ref="J61:AF61"/>
  </mergeCells>
  <hyperlinks>
    <hyperlink ref="A55" location="'001 - Vedlejší a ostatní ...'!C2" display="/"/>
    <hyperlink ref="A56" location="'SO 01 - Dešťová kanalizace'!C2" display="/"/>
    <hyperlink ref="A57" location="'SO 02-1 - Oplocení'!C2" display="/"/>
    <hyperlink ref="A58" location="'SO 02-2 - Zpevněné plochy'!C2" display="/"/>
    <hyperlink ref="A59" location="'SO 02-3 - Úprava soklu bu...'!C2" display="/"/>
    <hyperlink ref="A60" location="'SO 02-4 - Venkovní kuřárna'!C2" display="/"/>
    <hyperlink ref="A61" location="'SO 03 - Osvětlení'!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1">
      <c r="A1" s="109"/>
    </row>
    <row r="2" s="1" customFormat="1" ht="36.96" customHeight="1">
      <c r="L2" s="18" t="s">
        <v>6</v>
      </c>
      <c r="M2" s="1"/>
      <c r="N2" s="1"/>
      <c r="O2" s="1"/>
      <c r="P2" s="1"/>
      <c r="Q2" s="1"/>
      <c r="R2" s="1"/>
      <c r="S2" s="1"/>
      <c r="T2" s="1"/>
      <c r="U2" s="1"/>
      <c r="V2" s="1"/>
      <c r="AT2" s="19" t="s">
        <v>88</v>
      </c>
    </row>
    <row r="3" s="1" customFormat="1" ht="6.96" customHeight="1">
      <c r="B3" s="20"/>
      <c r="C3" s="21"/>
      <c r="D3" s="21"/>
      <c r="E3" s="21"/>
      <c r="F3" s="21"/>
      <c r="G3" s="21"/>
      <c r="H3" s="21"/>
      <c r="I3" s="21"/>
      <c r="J3" s="21"/>
      <c r="K3" s="21"/>
      <c r="L3" s="22"/>
      <c r="AT3" s="19" t="s">
        <v>89</v>
      </c>
    </row>
    <row r="4" s="1" customFormat="1" ht="24.96" customHeight="1">
      <c r="B4" s="22"/>
      <c r="D4" s="23" t="s">
        <v>112</v>
      </c>
      <c r="L4" s="22"/>
      <c r="M4" s="110" t="s">
        <v>11</v>
      </c>
      <c r="AT4" s="19" t="s">
        <v>41</v>
      </c>
    </row>
    <row r="5" s="1" customFormat="1" ht="6.96" customHeight="1">
      <c r="B5" s="22"/>
      <c r="L5" s="22"/>
    </row>
    <row r="6" s="1" customFormat="1" ht="12" customHeight="1">
      <c r="B6" s="22"/>
      <c r="D6" s="29" t="s">
        <v>15</v>
      </c>
      <c r="L6" s="22"/>
    </row>
    <row r="7" s="1" customFormat="1" ht="16.5" customHeight="1">
      <c r="B7" s="22"/>
      <c r="E7" s="111" t="str">
        <f>'Rekapitulace stavby'!K6</f>
        <v>REKONSTRUKCE BUDOVY OŘ PLZEŇ, TRÄGEROVA ULICE, ČESKÉ BUDĚJOVICE</v>
      </c>
      <c r="F7" s="29"/>
      <c r="G7" s="29"/>
      <c r="H7" s="29"/>
      <c r="L7" s="22"/>
    </row>
    <row r="8" s="2" customFormat="1" ht="12" customHeight="1">
      <c r="A8" s="33"/>
      <c r="B8" s="34"/>
      <c r="C8" s="33"/>
      <c r="D8" s="29" t="s">
        <v>113</v>
      </c>
      <c r="E8" s="33"/>
      <c r="F8" s="33"/>
      <c r="G8" s="33"/>
      <c r="H8" s="33"/>
      <c r="I8" s="33"/>
      <c r="J8" s="33"/>
      <c r="K8" s="33"/>
      <c r="L8" s="112"/>
      <c r="S8" s="33"/>
      <c r="T8" s="33"/>
      <c r="U8" s="33"/>
      <c r="V8" s="33"/>
      <c r="W8" s="33"/>
      <c r="X8" s="33"/>
      <c r="Y8" s="33"/>
      <c r="Z8" s="33"/>
      <c r="AA8" s="33"/>
      <c r="AB8" s="33"/>
      <c r="AC8" s="33"/>
      <c r="AD8" s="33"/>
      <c r="AE8" s="33"/>
    </row>
    <row r="9" s="2" customFormat="1" ht="16.5" customHeight="1">
      <c r="A9" s="33"/>
      <c r="B9" s="34"/>
      <c r="C9" s="33"/>
      <c r="D9" s="33"/>
      <c r="E9" s="57" t="s">
        <v>114</v>
      </c>
      <c r="F9" s="33"/>
      <c r="G9" s="33"/>
      <c r="H9" s="33"/>
      <c r="I9" s="33"/>
      <c r="J9" s="33"/>
      <c r="K9" s="33"/>
      <c r="L9" s="112"/>
      <c r="S9" s="33"/>
      <c r="T9" s="33"/>
      <c r="U9" s="33"/>
      <c r="V9" s="33"/>
      <c r="W9" s="33"/>
      <c r="X9" s="33"/>
      <c r="Y9" s="33"/>
      <c r="Z9" s="33"/>
      <c r="AA9" s="33"/>
      <c r="AB9" s="33"/>
      <c r="AC9" s="33"/>
      <c r="AD9" s="33"/>
      <c r="AE9" s="33"/>
    </row>
    <row r="10" s="2" customFormat="1">
      <c r="A10" s="33"/>
      <c r="B10" s="34"/>
      <c r="C10" s="33"/>
      <c r="D10" s="33"/>
      <c r="E10" s="33"/>
      <c r="F10" s="33"/>
      <c r="G10" s="33"/>
      <c r="H10" s="33"/>
      <c r="I10" s="33"/>
      <c r="J10" s="33"/>
      <c r="K10" s="33"/>
      <c r="L10" s="112"/>
      <c r="S10" s="33"/>
      <c r="T10" s="33"/>
      <c r="U10" s="33"/>
      <c r="V10" s="33"/>
      <c r="W10" s="33"/>
      <c r="X10" s="33"/>
      <c r="Y10" s="33"/>
      <c r="Z10" s="33"/>
      <c r="AA10" s="33"/>
      <c r="AB10" s="33"/>
      <c r="AC10" s="33"/>
      <c r="AD10" s="33"/>
      <c r="AE10" s="33"/>
    </row>
    <row r="11" s="2" customFormat="1" ht="12" customHeight="1">
      <c r="A11" s="33"/>
      <c r="B11" s="34"/>
      <c r="C11" s="33"/>
      <c r="D11" s="29" t="s">
        <v>17</v>
      </c>
      <c r="E11" s="33"/>
      <c r="F11" s="26" t="s">
        <v>18</v>
      </c>
      <c r="G11" s="33"/>
      <c r="H11" s="33"/>
      <c r="I11" s="29" t="s">
        <v>19</v>
      </c>
      <c r="J11" s="26" t="s">
        <v>20</v>
      </c>
      <c r="K11" s="33"/>
      <c r="L11" s="112"/>
      <c r="S11" s="33"/>
      <c r="T11" s="33"/>
      <c r="U11" s="33"/>
      <c r="V11" s="33"/>
      <c r="W11" s="33"/>
      <c r="X11" s="33"/>
      <c r="Y11" s="33"/>
      <c r="Z11" s="33"/>
      <c r="AA11" s="33"/>
      <c r="AB11" s="33"/>
      <c r="AC11" s="33"/>
      <c r="AD11" s="33"/>
      <c r="AE11" s="33"/>
    </row>
    <row r="12" s="2" customFormat="1" ht="12" customHeight="1">
      <c r="A12" s="33"/>
      <c r="B12" s="34"/>
      <c r="C12" s="33"/>
      <c r="D12" s="29" t="s">
        <v>21</v>
      </c>
      <c r="E12" s="33"/>
      <c r="F12" s="26" t="s">
        <v>22</v>
      </c>
      <c r="G12" s="33"/>
      <c r="H12" s="33"/>
      <c r="I12" s="29" t="s">
        <v>23</v>
      </c>
      <c r="J12" s="59" t="str">
        <f>'Rekapitulace stavby'!AN8</f>
        <v>25. 7. 2019</v>
      </c>
      <c r="K12" s="33"/>
      <c r="L12" s="112"/>
      <c r="S12" s="33"/>
      <c r="T12" s="33"/>
      <c r="U12" s="33"/>
      <c r="V12" s="33"/>
      <c r="W12" s="33"/>
      <c r="X12" s="33"/>
      <c r="Y12" s="33"/>
      <c r="Z12" s="33"/>
      <c r="AA12" s="33"/>
      <c r="AB12" s="33"/>
      <c r="AC12" s="33"/>
      <c r="AD12" s="33"/>
      <c r="AE12" s="33"/>
    </row>
    <row r="13" s="2" customFormat="1" ht="21.84" customHeight="1">
      <c r="A13" s="33"/>
      <c r="B13" s="34"/>
      <c r="C13" s="33"/>
      <c r="D13" s="25" t="s">
        <v>25</v>
      </c>
      <c r="E13" s="33"/>
      <c r="F13" s="30" t="s">
        <v>26</v>
      </c>
      <c r="G13" s="33"/>
      <c r="H13" s="33"/>
      <c r="I13" s="25" t="s">
        <v>27</v>
      </c>
      <c r="J13" s="30" t="s">
        <v>28</v>
      </c>
      <c r="K13" s="33"/>
      <c r="L13" s="112"/>
      <c r="S13" s="33"/>
      <c r="T13" s="33"/>
      <c r="U13" s="33"/>
      <c r="V13" s="33"/>
      <c r="W13" s="33"/>
      <c r="X13" s="33"/>
      <c r="Y13" s="33"/>
      <c r="Z13" s="33"/>
      <c r="AA13" s="33"/>
      <c r="AB13" s="33"/>
      <c r="AC13" s="33"/>
      <c r="AD13" s="33"/>
      <c r="AE13" s="33"/>
    </row>
    <row r="14" s="2" customFormat="1" ht="12" customHeight="1">
      <c r="A14" s="33"/>
      <c r="B14" s="34"/>
      <c r="C14" s="33"/>
      <c r="D14" s="29" t="s">
        <v>29</v>
      </c>
      <c r="E14" s="33"/>
      <c r="F14" s="33"/>
      <c r="G14" s="33"/>
      <c r="H14" s="33"/>
      <c r="I14" s="29" t="s">
        <v>30</v>
      </c>
      <c r="J14" s="26" t="s">
        <v>31</v>
      </c>
      <c r="K14" s="33"/>
      <c r="L14" s="112"/>
      <c r="S14" s="33"/>
      <c r="T14" s="33"/>
      <c r="U14" s="33"/>
      <c r="V14" s="33"/>
      <c r="W14" s="33"/>
      <c r="X14" s="33"/>
      <c r="Y14" s="33"/>
      <c r="Z14" s="33"/>
      <c r="AA14" s="33"/>
      <c r="AB14" s="33"/>
      <c r="AC14" s="33"/>
      <c r="AD14" s="33"/>
      <c r="AE14" s="33"/>
    </row>
    <row r="15" s="2" customFormat="1" ht="18" customHeight="1">
      <c r="A15" s="33"/>
      <c r="B15" s="34"/>
      <c r="C15" s="33"/>
      <c r="D15" s="33"/>
      <c r="E15" s="26" t="s">
        <v>32</v>
      </c>
      <c r="F15" s="33"/>
      <c r="G15" s="33"/>
      <c r="H15" s="33"/>
      <c r="I15" s="29" t="s">
        <v>33</v>
      </c>
      <c r="J15" s="26" t="s">
        <v>34</v>
      </c>
      <c r="K15" s="33"/>
      <c r="L15" s="112"/>
      <c r="S15" s="33"/>
      <c r="T15" s="33"/>
      <c r="U15" s="33"/>
      <c r="V15" s="33"/>
      <c r="W15" s="33"/>
      <c r="X15" s="33"/>
      <c r="Y15" s="33"/>
      <c r="Z15" s="33"/>
      <c r="AA15" s="33"/>
      <c r="AB15" s="33"/>
      <c r="AC15" s="33"/>
      <c r="AD15" s="33"/>
      <c r="AE15" s="33"/>
    </row>
    <row r="16" s="2" customFormat="1" ht="6.96" customHeight="1">
      <c r="A16" s="33"/>
      <c r="B16" s="34"/>
      <c r="C16" s="33"/>
      <c r="D16" s="33"/>
      <c r="E16" s="33"/>
      <c r="F16" s="33"/>
      <c r="G16" s="33"/>
      <c r="H16" s="33"/>
      <c r="I16" s="33"/>
      <c r="J16" s="33"/>
      <c r="K16" s="33"/>
      <c r="L16" s="112"/>
      <c r="S16" s="33"/>
      <c r="T16" s="33"/>
      <c r="U16" s="33"/>
      <c r="V16" s="33"/>
      <c r="W16" s="33"/>
      <c r="X16" s="33"/>
      <c r="Y16" s="33"/>
      <c r="Z16" s="33"/>
      <c r="AA16" s="33"/>
      <c r="AB16" s="33"/>
      <c r="AC16" s="33"/>
      <c r="AD16" s="33"/>
      <c r="AE16" s="33"/>
    </row>
    <row r="17" s="2" customFormat="1" ht="12" customHeight="1">
      <c r="A17" s="33"/>
      <c r="B17" s="34"/>
      <c r="C17" s="33"/>
      <c r="D17" s="29" t="s">
        <v>35</v>
      </c>
      <c r="E17" s="33"/>
      <c r="F17" s="33"/>
      <c r="G17" s="33"/>
      <c r="H17" s="33"/>
      <c r="I17" s="29" t="s">
        <v>30</v>
      </c>
      <c r="J17" s="26" t="s">
        <v>3</v>
      </c>
      <c r="K17" s="33"/>
      <c r="L17" s="112"/>
      <c r="S17" s="33"/>
      <c r="T17" s="33"/>
      <c r="U17" s="33"/>
      <c r="V17" s="33"/>
      <c r="W17" s="33"/>
      <c r="X17" s="33"/>
      <c r="Y17" s="33"/>
      <c r="Z17" s="33"/>
      <c r="AA17" s="33"/>
      <c r="AB17" s="33"/>
      <c r="AC17" s="33"/>
      <c r="AD17" s="33"/>
      <c r="AE17" s="33"/>
    </row>
    <row r="18" s="2" customFormat="1" ht="18" customHeight="1">
      <c r="A18" s="33"/>
      <c r="B18" s="34"/>
      <c r="C18" s="33"/>
      <c r="D18" s="33"/>
      <c r="E18" s="26" t="s">
        <v>36</v>
      </c>
      <c r="F18" s="33"/>
      <c r="G18" s="33"/>
      <c r="H18" s="33"/>
      <c r="I18" s="29" t="s">
        <v>33</v>
      </c>
      <c r="J18" s="26" t="s">
        <v>3</v>
      </c>
      <c r="K18" s="33"/>
      <c r="L18" s="112"/>
      <c r="S18" s="33"/>
      <c r="T18" s="33"/>
      <c r="U18" s="33"/>
      <c r="V18" s="33"/>
      <c r="W18" s="33"/>
      <c r="X18" s="33"/>
      <c r="Y18" s="33"/>
      <c r="Z18" s="33"/>
      <c r="AA18" s="33"/>
      <c r="AB18" s="33"/>
      <c r="AC18" s="33"/>
      <c r="AD18" s="33"/>
      <c r="AE18" s="33"/>
    </row>
    <row r="19" s="2" customFormat="1" ht="6.96" customHeight="1">
      <c r="A19" s="33"/>
      <c r="B19" s="34"/>
      <c r="C19" s="33"/>
      <c r="D19" s="33"/>
      <c r="E19" s="33"/>
      <c r="F19" s="33"/>
      <c r="G19" s="33"/>
      <c r="H19" s="33"/>
      <c r="I19" s="33"/>
      <c r="J19" s="33"/>
      <c r="K19" s="33"/>
      <c r="L19" s="112"/>
      <c r="S19" s="33"/>
      <c r="T19" s="33"/>
      <c r="U19" s="33"/>
      <c r="V19" s="33"/>
      <c r="W19" s="33"/>
      <c r="X19" s="33"/>
      <c r="Y19" s="33"/>
      <c r="Z19" s="33"/>
      <c r="AA19" s="33"/>
      <c r="AB19" s="33"/>
      <c r="AC19" s="33"/>
      <c r="AD19" s="33"/>
      <c r="AE19" s="33"/>
    </row>
    <row r="20" s="2" customFormat="1" ht="12" customHeight="1">
      <c r="A20" s="33"/>
      <c r="B20" s="34"/>
      <c r="C20" s="33"/>
      <c r="D20" s="29" t="s">
        <v>37</v>
      </c>
      <c r="E20" s="33"/>
      <c r="F20" s="33"/>
      <c r="G20" s="33"/>
      <c r="H20" s="33"/>
      <c r="I20" s="29" t="s">
        <v>30</v>
      </c>
      <c r="J20" s="26" t="s">
        <v>38</v>
      </c>
      <c r="K20" s="33"/>
      <c r="L20" s="112"/>
      <c r="S20" s="33"/>
      <c r="T20" s="33"/>
      <c r="U20" s="33"/>
      <c r="V20" s="33"/>
      <c r="W20" s="33"/>
      <c r="X20" s="33"/>
      <c r="Y20" s="33"/>
      <c r="Z20" s="33"/>
      <c r="AA20" s="33"/>
      <c r="AB20" s="33"/>
      <c r="AC20" s="33"/>
      <c r="AD20" s="33"/>
      <c r="AE20" s="33"/>
    </row>
    <row r="21" s="2" customFormat="1" ht="18" customHeight="1">
      <c r="A21" s="33"/>
      <c r="B21" s="34"/>
      <c r="C21" s="33"/>
      <c r="D21" s="33"/>
      <c r="E21" s="26" t="s">
        <v>39</v>
      </c>
      <c r="F21" s="33"/>
      <c r="G21" s="33"/>
      <c r="H21" s="33"/>
      <c r="I21" s="29" t="s">
        <v>33</v>
      </c>
      <c r="J21" s="26" t="s">
        <v>40</v>
      </c>
      <c r="K21" s="33"/>
      <c r="L21" s="112"/>
      <c r="S21" s="33"/>
      <c r="T21" s="33"/>
      <c r="U21" s="33"/>
      <c r="V21" s="33"/>
      <c r="W21" s="33"/>
      <c r="X21" s="33"/>
      <c r="Y21" s="33"/>
      <c r="Z21" s="33"/>
      <c r="AA21" s="33"/>
      <c r="AB21" s="33"/>
      <c r="AC21" s="33"/>
      <c r="AD21" s="33"/>
      <c r="AE21" s="33"/>
    </row>
    <row r="22" s="2" customFormat="1" ht="6.96" customHeight="1">
      <c r="A22" s="33"/>
      <c r="B22" s="34"/>
      <c r="C22" s="33"/>
      <c r="D22" s="33"/>
      <c r="E22" s="33"/>
      <c r="F22" s="33"/>
      <c r="G22" s="33"/>
      <c r="H22" s="33"/>
      <c r="I22" s="33"/>
      <c r="J22" s="33"/>
      <c r="K22" s="33"/>
      <c r="L22" s="112"/>
      <c r="S22" s="33"/>
      <c r="T22" s="33"/>
      <c r="U22" s="33"/>
      <c r="V22" s="33"/>
      <c r="W22" s="33"/>
      <c r="X22" s="33"/>
      <c r="Y22" s="33"/>
      <c r="Z22" s="33"/>
      <c r="AA22" s="33"/>
      <c r="AB22" s="33"/>
      <c r="AC22" s="33"/>
      <c r="AD22" s="33"/>
      <c r="AE22" s="33"/>
    </row>
    <row r="23" s="2" customFormat="1" ht="12" customHeight="1">
      <c r="A23" s="33"/>
      <c r="B23" s="34"/>
      <c r="C23" s="33"/>
      <c r="D23" s="29" t="s">
        <v>42</v>
      </c>
      <c r="E23" s="33"/>
      <c r="F23" s="33"/>
      <c r="G23" s="33"/>
      <c r="H23" s="33"/>
      <c r="I23" s="29" t="s">
        <v>30</v>
      </c>
      <c r="J23" s="26" t="s">
        <v>3</v>
      </c>
      <c r="K23" s="33"/>
      <c r="L23" s="112"/>
      <c r="S23" s="33"/>
      <c r="T23" s="33"/>
      <c r="U23" s="33"/>
      <c r="V23" s="33"/>
      <c r="W23" s="33"/>
      <c r="X23" s="33"/>
      <c r="Y23" s="33"/>
      <c r="Z23" s="33"/>
      <c r="AA23" s="33"/>
      <c r="AB23" s="33"/>
      <c r="AC23" s="33"/>
      <c r="AD23" s="33"/>
      <c r="AE23" s="33"/>
    </row>
    <row r="24" s="2" customFormat="1" ht="18" customHeight="1">
      <c r="A24" s="33"/>
      <c r="B24" s="34"/>
      <c r="C24" s="33"/>
      <c r="D24" s="33"/>
      <c r="E24" s="26" t="s">
        <v>36</v>
      </c>
      <c r="F24" s="33"/>
      <c r="G24" s="33"/>
      <c r="H24" s="33"/>
      <c r="I24" s="29" t="s">
        <v>33</v>
      </c>
      <c r="J24" s="26" t="s">
        <v>3</v>
      </c>
      <c r="K24" s="33"/>
      <c r="L24" s="112"/>
      <c r="S24" s="33"/>
      <c r="T24" s="33"/>
      <c r="U24" s="33"/>
      <c r="V24" s="33"/>
      <c r="W24" s="33"/>
      <c r="X24" s="33"/>
      <c r="Y24" s="33"/>
      <c r="Z24" s="33"/>
      <c r="AA24" s="33"/>
      <c r="AB24" s="33"/>
      <c r="AC24" s="33"/>
      <c r="AD24" s="33"/>
      <c r="AE24" s="33"/>
    </row>
    <row r="25" s="2" customFormat="1" ht="6.96" customHeight="1">
      <c r="A25" s="33"/>
      <c r="B25" s="34"/>
      <c r="C25" s="33"/>
      <c r="D25" s="33"/>
      <c r="E25" s="33"/>
      <c r="F25" s="33"/>
      <c r="G25" s="33"/>
      <c r="H25" s="33"/>
      <c r="I25" s="33"/>
      <c r="J25" s="33"/>
      <c r="K25" s="33"/>
      <c r="L25" s="112"/>
      <c r="S25" s="33"/>
      <c r="T25" s="33"/>
      <c r="U25" s="33"/>
      <c r="V25" s="33"/>
      <c r="W25" s="33"/>
      <c r="X25" s="33"/>
      <c r="Y25" s="33"/>
      <c r="Z25" s="33"/>
      <c r="AA25" s="33"/>
      <c r="AB25" s="33"/>
      <c r="AC25" s="33"/>
      <c r="AD25" s="33"/>
      <c r="AE25" s="33"/>
    </row>
    <row r="26" s="2" customFormat="1" ht="12" customHeight="1">
      <c r="A26" s="33"/>
      <c r="B26" s="34"/>
      <c r="C26" s="33"/>
      <c r="D26" s="29" t="s">
        <v>43</v>
      </c>
      <c r="E26" s="33"/>
      <c r="F26" s="33"/>
      <c r="G26" s="33"/>
      <c r="H26" s="33"/>
      <c r="I26" s="33"/>
      <c r="J26" s="33"/>
      <c r="K26" s="33"/>
      <c r="L26" s="112"/>
      <c r="S26" s="33"/>
      <c r="T26" s="33"/>
      <c r="U26" s="33"/>
      <c r="V26" s="33"/>
      <c r="W26" s="33"/>
      <c r="X26" s="33"/>
      <c r="Y26" s="33"/>
      <c r="Z26" s="33"/>
      <c r="AA26" s="33"/>
      <c r="AB26" s="33"/>
      <c r="AC26" s="33"/>
      <c r="AD26" s="33"/>
      <c r="AE26" s="33"/>
    </row>
    <row r="27" s="8" customFormat="1" ht="16.5" customHeight="1">
      <c r="A27" s="113"/>
      <c r="B27" s="114"/>
      <c r="C27" s="113"/>
      <c r="D27" s="113"/>
      <c r="E27" s="31" t="s">
        <v>3</v>
      </c>
      <c r="F27" s="31"/>
      <c r="G27" s="31"/>
      <c r="H27" s="31"/>
      <c r="I27" s="113"/>
      <c r="J27" s="113"/>
      <c r="K27" s="113"/>
      <c r="L27" s="115"/>
      <c r="S27" s="113"/>
      <c r="T27" s="113"/>
      <c r="U27" s="113"/>
      <c r="V27" s="113"/>
      <c r="W27" s="113"/>
      <c r="X27" s="113"/>
      <c r="Y27" s="113"/>
      <c r="Z27" s="113"/>
      <c r="AA27" s="113"/>
      <c r="AB27" s="113"/>
      <c r="AC27" s="113"/>
      <c r="AD27" s="113"/>
      <c r="AE27" s="113"/>
    </row>
    <row r="28" s="2" customFormat="1" ht="6.96" customHeight="1">
      <c r="A28" s="33"/>
      <c r="B28" s="34"/>
      <c r="C28" s="33"/>
      <c r="D28" s="33"/>
      <c r="E28" s="33"/>
      <c r="F28" s="33"/>
      <c r="G28" s="33"/>
      <c r="H28" s="33"/>
      <c r="I28" s="33"/>
      <c r="J28" s="33"/>
      <c r="K28" s="33"/>
      <c r="L28" s="112"/>
      <c r="S28" s="33"/>
      <c r="T28" s="33"/>
      <c r="U28" s="33"/>
      <c r="V28" s="33"/>
      <c r="W28" s="33"/>
      <c r="X28" s="33"/>
      <c r="Y28" s="33"/>
      <c r="Z28" s="33"/>
      <c r="AA28" s="33"/>
      <c r="AB28" s="33"/>
      <c r="AC28" s="33"/>
      <c r="AD28" s="33"/>
      <c r="AE28" s="33"/>
    </row>
    <row r="29" s="2" customFormat="1" ht="6.96" customHeight="1">
      <c r="A29" s="33"/>
      <c r="B29" s="34"/>
      <c r="C29" s="33"/>
      <c r="D29" s="79"/>
      <c r="E29" s="79"/>
      <c r="F29" s="79"/>
      <c r="G29" s="79"/>
      <c r="H29" s="79"/>
      <c r="I29" s="79"/>
      <c r="J29" s="79"/>
      <c r="K29" s="79"/>
      <c r="L29" s="112"/>
      <c r="S29" s="33"/>
      <c r="T29" s="33"/>
      <c r="U29" s="33"/>
      <c r="V29" s="33"/>
      <c r="W29" s="33"/>
      <c r="X29" s="33"/>
      <c r="Y29" s="33"/>
      <c r="Z29" s="33"/>
      <c r="AA29" s="33"/>
      <c r="AB29" s="33"/>
      <c r="AC29" s="33"/>
      <c r="AD29" s="33"/>
      <c r="AE29" s="33"/>
    </row>
    <row r="30" s="2" customFormat="1" ht="25.44" customHeight="1">
      <c r="A30" s="33"/>
      <c r="B30" s="34"/>
      <c r="C30" s="33"/>
      <c r="D30" s="116" t="s">
        <v>45</v>
      </c>
      <c r="E30" s="33"/>
      <c r="F30" s="33"/>
      <c r="G30" s="33"/>
      <c r="H30" s="33"/>
      <c r="I30" s="33"/>
      <c r="J30" s="85">
        <f>ROUND(J86, 2)</f>
        <v>393780</v>
      </c>
      <c r="K30" s="33"/>
      <c r="L30" s="112"/>
      <c r="S30" s="33"/>
      <c r="T30" s="33"/>
      <c r="U30" s="33"/>
      <c r="V30" s="33"/>
      <c r="W30" s="33"/>
      <c r="X30" s="33"/>
      <c r="Y30" s="33"/>
      <c r="Z30" s="33"/>
      <c r="AA30" s="33"/>
      <c r="AB30" s="33"/>
      <c r="AC30" s="33"/>
      <c r="AD30" s="33"/>
      <c r="AE30" s="33"/>
    </row>
    <row r="31" s="2" customFormat="1" ht="6.96" customHeight="1">
      <c r="A31" s="33"/>
      <c r="B31" s="34"/>
      <c r="C31" s="33"/>
      <c r="D31" s="79"/>
      <c r="E31" s="79"/>
      <c r="F31" s="79"/>
      <c r="G31" s="79"/>
      <c r="H31" s="79"/>
      <c r="I31" s="79"/>
      <c r="J31" s="79"/>
      <c r="K31" s="79"/>
      <c r="L31" s="112"/>
      <c r="S31" s="33"/>
      <c r="T31" s="33"/>
      <c r="U31" s="33"/>
      <c r="V31" s="33"/>
      <c r="W31" s="33"/>
      <c r="X31" s="33"/>
      <c r="Y31" s="33"/>
      <c r="Z31" s="33"/>
      <c r="AA31" s="33"/>
      <c r="AB31" s="33"/>
      <c r="AC31" s="33"/>
      <c r="AD31" s="33"/>
      <c r="AE31" s="33"/>
    </row>
    <row r="32" s="2" customFormat="1" ht="14.4" customHeight="1">
      <c r="A32" s="33"/>
      <c r="B32" s="34"/>
      <c r="C32" s="33"/>
      <c r="D32" s="33"/>
      <c r="E32" s="33"/>
      <c r="F32" s="38" t="s">
        <v>47</v>
      </c>
      <c r="G32" s="33"/>
      <c r="H32" s="33"/>
      <c r="I32" s="38" t="s">
        <v>46</v>
      </c>
      <c r="J32" s="38" t="s">
        <v>48</v>
      </c>
      <c r="K32" s="33"/>
      <c r="L32" s="112"/>
      <c r="S32" s="33"/>
      <c r="T32" s="33"/>
      <c r="U32" s="33"/>
      <c r="V32" s="33"/>
      <c r="W32" s="33"/>
      <c r="X32" s="33"/>
      <c r="Y32" s="33"/>
      <c r="Z32" s="33"/>
      <c r="AA32" s="33"/>
      <c r="AB32" s="33"/>
      <c r="AC32" s="33"/>
      <c r="AD32" s="33"/>
      <c r="AE32" s="33"/>
    </row>
    <row r="33" hidden="1" s="2" customFormat="1" ht="14.4" customHeight="1">
      <c r="A33" s="33"/>
      <c r="B33" s="34"/>
      <c r="C33" s="33"/>
      <c r="D33" s="42" t="s">
        <v>49</v>
      </c>
      <c r="E33" s="29" t="s">
        <v>50</v>
      </c>
      <c r="F33" s="117">
        <f>ROUND((SUM(BE86:BE162)),  2)</f>
        <v>0</v>
      </c>
      <c r="G33" s="33"/>
      <c r="H33" s="33"/>
      <c r="I33" s="118">
        <v>0.20999999999999999</v>
      </c>
      <c r="J33" s="117">
        <f>ROUND(((SUM(BE86:BE162))*I33),  2)</f>
        <v>0</v>
      </c>
      <c r="K33" s="33"/>
      <c r="L33" s="112"/>
      <c r="S33" s="33"/>
      <c r="T33" s="33"/>
      <c r="U33" s="33"/>
      <c r="V33" s="33"/>
      <c r="W33" s="33"/>
      <c r="X33" s="33"/>
      <c r="Y33" s="33"/>
      <c r="Z33" s="33"/>
      <c r="AA33" s="33"/>
      <c r="AB33" s="33"/>
      <c r="AC33" s="33"/>
      <c r="AD33" s="33"/>
      <c r="AE33" s="33"/>
    </row>
    <row r="34" hidden="1" s="2" customFormat="1" ht="14.4" customHeight="1">
      <c r="A34" s="33"/>
      <c r="B34" s="34"/>
      <c r="C34" s="33"/>
      <c r="D34" s="33"/>
      <c r="E34" s="29" t="s">
        <v>51</v>
      </c>
      <c r="F34" s="117">
        <f>ROUND((SUM(BF86:BF162)),  2)</f>
        <v>0</v>
      </c>
      <c r="G34" s="33"/>
      <c r="H34" s="33"/>
      <c r="I34" s="118">
        <v>0.14999999999999999</v>
      </c>
      <c r="J34" s="117">
        <f>ROUND(((SUM(BF86:BF162))*I34),  2)</f>
        <v>0</v>
      </c>
      <c r="K34" s="33"/>
      <c r="L34" s="112"/>
      <c r="S34" s="33"/>
      <c r="T34" s="33"/>
      <c r="U34" s="33"/>
      <c r="V34" s="33"/>
      <c r="W34" s="33"/>
      <c r="X34" s="33"/>
      <c r="Y34" s="33"/>
      <c r="Z34" s="33"/>
      <c r="AA34" s="33"/>
      <c r="AB34" s="33"/>
      <c r="AC34" s="33"/>
      <c r="AD34" s="33"/>
      <c r="AE34" s="33"/>
    </row>
    <row r="35" s="2" customFormat="1" ht="14.4" customHeight="1">
      <c r="A35" s="33"/>
      <c r="B35" s="34"/>
      <c r="C35" s="33"/>
      <c r="D35" s="29" t="s">
        <v>49</v>
      </c>
      <c r="E35" s="29" t="s">
        <v>52</v>
      </c>
      <c r="F35" s="117">
        <f>ROUND((SUM(BG86:BG162)),  2)</f>
        <v>393780</v>
      </c>
      <c r="G35" s="33"/>
      <c r="H35" s="33"/>
      <c r="I35" s="118">
        <v>0.20999999999999999</v>
      </c>
      <c r="J35" s="117">
        <f>0</f>
        <v>0</v>
      </c>
      <c r="K35" s="33"/>
      <c r="L35" s="112"/>
      <c r="S35" s="33"/>
      <c r="T35" s="33"/>
      <c r="U35" s="33"/>
      <c r="V35" s="33"/>
      <c r="W35" s="33"/>
      <c r="X35" s="33"/>
      <c r="Y35" s="33"/>
      <c r="Z35" s="33"/>
      <c r="AA35" s="33"/>
      <c r="AB35" s="33"/>
      <c r="AC35" s="33"/>
      <c r="AD35" s="33"/>
      <c r="AE35" s="33"/>
    </row>
    <row r="36" s="2" customFormat="1" ht="14.4" customHeight="1">
      <c r="A36" s="33"/>
      <c r="B36" s="34"/>
      <c r="C36" s="33"/>
      <c r="D36" s="33"/>
      <c r="E36" s="29" t="s">
        <v>53</v>
      </c>
      <c r="F36" s="117">
        <f>ROUND((SUM(BH86:BH162)),  2)</f>
        <v>0</v>
      </c>
      <c r="G36" s="33"/>
      <c r="H36" s="33"/>
      <c r="I36" s="118">
        <v>0.14999999999999999</v>
      </c>
      <c r="J36" s="117">
        <f>0</f>
        <v>0</v>
      </c>
      <c r="K36" s="33"/>
      <c r="L36" s="112"/>
      <c r="S36" s="33"/>
      <c r="T36" s="33"/>
      <c r="U36" s="33"/>
      <c r="V36" s="33"/>
      <c r="W36" s="33"/>
      <c r="X36" s="33"/>
      <c r="Y36" s="33"/>
      <c r="Z36" s="33"/>
      <c r="AA36" s="33"/>
      <c r="AB36" s="33"/>
      <c r="AC36" s="33"/>
      <c r="AD36" s="33"/>
      <c r="AE36" s="33"/>
    </row>
    <row r="37" hidden="1" s="2" customFormat="1" ht="14.4" customHeight="1">
      <c r="A37" s="33"/>
      <c r="B37" s="34"/>
      <c r="C37" s="33"/>
      <c r="D37" s="33"/>
      <c r="E37" s="29" t="s">
        <v>54</v>
      </c>
      <c r="F37" s="117">
        <f>ROUND((SUM(BI86:BI162)),  2)</f>
        <v>0</v>
      </c>
      <c r="G37" s="33"/>
      <c r="H37" s="33"/>
      <c r="I37" s="118">
        <v>0</v>
      </c>
      <c r="J37" s="117">
        <f>0</f>
        <v>0</v>
      </c>
      <c r="K37" s="33"/>
      <c r="L37" s="112"/>
      <c r="S37" s="33"/>
      <c r="T37" s="33"/>
      <c r="U37" s="33"/>
      <c r="V37" s="33"/>
      <c r="W37" s="33"/>
      <c r="X37" s="33"/>
      <c r="Y37" s="33"/>
      <c r="Z37" s="33"/>
      <c r="AA37" s="33"/>
      <c r="AB37" s="33"/>
      <c r="AC37" s="33"/>
      <c r="AD37" s="33"/>
      <c r="AE37" s="33"/>
    </row>
    <row r="38" s="2" customFormat="1" ht="6.96" customHeight="1">
      <c r="A38" s="33"/>
      <c r="B38" s="34"/>
      <c r="C38" s="33"/>
      <c r="D38" s="33"/>
      <c r="E38" s="33"/>
      <c r="F38" s="33"/>
      <c r="G38" s="33"/>
      <c r="H38" s="33"/>
      <c r="I38" s="33"/>
      <c r="J38" s="33"/>
      <c r="K38" s="33"/>
      <c r="L38" s="112"/>
      <c r="S38" s="33"/>
      <c r="T38" s="33"/>
      <c r="U38" s="33"/>
      <c r="V38" s="33"/>
      <c r="W38" s="33"/>
      <c r="X38" s="33"/>
      <c r="Y38" s="33"/>
      <c r="Z38" s="33"/>
      <c r="AA38" s="33"/>
      <c r="AB38" s="33"/>
      <c r="AC38" s="33"/>
      <c r="AD38" s="33"/>
      <c r="AE38" s="33"/>
    </row>
    <row r="39" s="2" customFormat="1" ht="25.44" customHeight="1">
      <c r="A39" s="33"/>
      <c r="B39" s="34"/>
      <c r="C39" s="119"/>
      <c r="D39" s="120" t="s">
        <v>55</v>
      </c>
      <c r="E39" s="71"/>
      <c r="F39" s="71"/>
      <c r="G39" s="121" t="s">
        <v>56</v>
      </c>
      <c r="H39" s="122" t="s">
        <v>57</v>
      </c>
      <c r="I39" s="71"/>
      <c r="J39" s="123">
        <f>SUM(J30:J37)</f>
        <v>393780</v>
      </c>
      <c r="K39" s="124"/>
      <c r="L39" s="112"/>
      <c r="S39" s="33"/>
      <c r="T39" s="33"/>
      <c r="U39" s="33"/>
      <c r="V39" s="33"/>
      <c r="W39" s="33"/>
      <c r="X39" s="33"/>
      <c r="Y39" s="33"/>
      <c r="Z39" s="33"/>
      <c r="AA39" s="33"/>
      <c r="AB39" s="33"/>
      <c r="AC39" s="33"/>
      <c r="AD39" s="33"/>
      <c r="AE39" s="33"/>
    </row>
    <row r="40" s="2" customFormat="1" ht="14.4" customHeight="1">
      <c r="A40" s="33"/>
      <c r="B40" s="50"/>
      <c r="C40" s="51"/>
      <c r="D40" s="51"/>
      <c r="E40" s="51"/>
      <c r="F40" s="51"/>
      <c r="G40" s="51"/>
      <c r="H40" s="51"/>
      <c r="I40" s="51"/>
      <c r="J40" s="51"/>
      <c r="K40" s="51"/>
      <c r="L40" s="112"/>
      <c r="S40" s="33"/>
      <c r="T40" s="33"/>
      <c r="U40" s="33"/>
      <c r="V40" s="33"/>
      <c r="W40" s="33"/>
      <c r="X40" s="33"/>
      <c r="Y40" s="33"/>
      <c r="Z40" s="33"/>
      <c r="AA40" s="33"/>
      <c r="AB40" s="33"/>
      <c r="AC40" s="33"/>
      <c r="AD40" s="33"/>
      <c r="AE40" s="33"/>
    </row>
    <row r="44" s="2" customFormat="1" ht="6.96" customHeight="1">
      <c r="A44" s="33"/>
      <c r="B44" s="52"/>
      <c r="C44" s="53"/>
      <c r="D44" s="53"/>
      <c r="E44" s="53"/>
      <c r="F44" s="53"/>
      <c r="G44" s="53"/>
      <c r="H44" s="53"/>
      <c r="I44" s="53"/>
      <c r="J44" s="53"/>
      <c r="K44" s="53"/>
      <c r="L44" s="112"/>
      <c r="S44" s="33"/>
      <c r="T44" s="33"/>
      <c r="U44" s="33"/>
      <c r="V44" s="33"/>
      <c r="W44" s="33"/>
      <c r="X44" s="33"/>
      <c r="Y44" s="33"/>
      <c r="Z44" s="33"/>
      <c r="AA44" s="33"/>
      <c r="AB44" s="33"/>
      <c r="AC44" s="33"/>
      <c r="AD44" s="33"/>
      <c r="AE44" s="33"/>
    </row>
    <row r="45" s="2" customFormat="1" ht="24.96" customHeight="1">
      <c r="A45" s="33"/>
      <c r="B45" s="34"/>
      <c r="C45" s="23" t="s">
        <v>115</v>
      </c>
      <c r="D45" s="33"/>
      <c r="E45" s="33"/>
      <c r="F45" s="33"/>
      <c r="G45" s="33"/>
      <c r="H45" s="33"/>
      <c r="I45" s="33"/>
      <c r="J45" s="33"/>
      <c r="K45" s="33"/>
      <c r="L45" s="112"/>
      <c r="S45" s="33"/>
      <c r="T45" s="33"/>
      <c r="U45" s="33"/>
      <c r="V45" s="33"/>
      <c r="W45" s="33"/>
      <c r="X45" s="33"/>
      <c r="Y45" s="33"/>
      <c r="Z45" s="33"/>
      <c r="AA45" s="33"/>
      <c r="AB45" s="33"/>
      <c r="AC45" s="33"/>
      <c r="AD45" s="33"/>
      <c r="AE45" s="33"/>
    </row>
    <row r="46" s="2" customFormat="1" ht="6.96" customHeight="1">
      <c r="A46" s="33"/>
      <c r="B46" s="34"/>
      <c r="C46" s="33"/>
      <c r="D46" s="33"/>
      <c r="E46" s="33"/>
      <c r="F46" s="33"/>
      <c r="G46" s="33"/>
      <c r="H46" s="33"/>
      <c r="I46" s="33"/>
      <c r="J46" s="33"/>
      <c r="K46" s="33"/>
      <c r="L46" s="112"/>
      <c r="S46" s="33"/>
      <c r="T46" s="33"/>
      <c r="U46" s="33"/>
      <c r="V46" s="33"/>
      <c r="W46" s="33"/>
      <c r="X46" s="33"/>
      <c r="Y46" s="33"/>
      <c r="Z46" s="33"/>
      <c r="AA46" s="33"/>
      <c r="AB46" s="33"/>
      <c r="AC46" s="33"/>
      <c r="AD46" s="33"/>
      <c r="AE46" s="33"/>
    </row>
    <row r="47" s="2" customFormat="1" ht="12" customHeight="1">
      <c r="A47" s="33"/>
      <c r="B47" s="34"/>
      <c r="C47" s="29" t="s">
        <v>15</v>
      </c>
      <c r="D47" s="33"/>
      <c r="E47" s="33"/>
      <c r="F47" s="33"/>
      <c r="G47" s="33"/>
      <c r="H47" s="33"/>
      <c r="I47" s="33"/>
      <c r="J47" s="33"/>
      <c r="K47" s="33"/>
      <c r="L47" s="112"/>
      <c r="S47" s="33"/>
      <c r="T47" s="33"/>
      <c r="U47" s="33"/>
      <c r="V47" s="33"/>
      <c r="W47" s="33"/>
      <c r="X47" s="33"/>
      <c r="Y47" s="33"/>
      <c r="Z47" s="33"/>
      <c r="AA47" s="33"/>
      <c r="AB47" s="33"/>
      <c r="AC47" s="33"/>
      <c r="AD47" s="33"/>
      <c r="AE47" s="33"/>
    </row>
    <row r="48" s="2" customFormat="1" ht="16.5" customHeight="1">
      <c r="A48" s="33"/>
      <c r="B48" s="34"/>
      <c r="C48" s="33"/>
      <c r="D48" s="33"/>
      <c r="E48" s="111" t="str">
        <f>E7</f>
        <v>REKONSTRUKCE BUDOVY OŘ PLZEŇ, TRÄGEROVA ULICE, ČESKÉ BUDĚJOVICE</v>
      </c>
      <c r="F48" s="29"/>
      <c r="G48" s="29"/>
      <c r="H48" s="29"/>
      <c r="I48" s="33"/>
      <c r="J48" s="33"/>
      <c r="K48" s="33"/>
      <c r="L48" s="112"/>
      <c r="S48" s="33"/>
      <c r="T48" s="33"/>
      <c r="U48" s="33"/>
      <c r="V48" s="33"/>
      <c r="W48" s="33"/>
      <c r="X48" s="33"/>
      <c r="Y48" s="33"/>
      <c r="Z48" s="33"/>
      <c r="AA48" s="33"/>
      <c r="AB48" s="33"/>
      <c r="AC48" s="33"/>
      <c r="AD48" s="33"/>
      <c r="AE48" s="33"/>
    </row>
    <row r="49" s="2" customFormat="1" ht="12" customHeight="1">
      <c r="A49" s="33"/>
      <c r="B49" s="34"/>
      <c r="C49" s="29" t="s">
        <v>113</v>
      </c>
      <c r="D49" s="33"/>
      <c r="E49" s="33"/>
      <c r="F49" s="33"/>
      <c r="G49" s="33"/>
      <c r="H49" s="33"/>
      <c r="I49" s="33"/>
      <c r="J49" s="33"/>
      <c r="K49" s="33"/>
      <c r="L49" s="112"/>
      <c r="S49" s="33"/>
      <c r="T49" s="33"/>
      <c r="U49" s="33"/>
      <c r="V49" s="33"/>
      <c r="W49" s="33"/>
      <c r="X49" s="33"/>
      <c r="Y49" s="33"/>
      <c r="Z49" s="33"/>
      <c r="AA49" s="33"/>
      <c r="AB49" s="33"/>
      <c r="AC49" s="33"/>
      <c r="AD49" s="33"/>
      <c r="AE49" s="33"/>
    </row>
    <row r="50" s="2" customFormat="1" ht="16.5" customHeight="1">
      <c r="A50" s="33"/>
      <c r="B50" s="34"/>
      <c r="C50" s="33"/>
      <c r="D50" s="33"/>
      <c r="E50" s="57" t="str">
        <f>E9</f>
        <v>001 - Vedlejší a ostatní náklady - Trägerova</v>
      </c>
      <c r="F50" s="33"/>
      <c r="G50" s="33"/>
      <c r="H50" s="33"/>
      <c r="I50" s="33"/>
      <c r="J50" s="33"/>
      <c r="K50" s="33"/>
      <c r="L50" s="112"/>
      <c r="S50" s="33"/>
      <c r="T50" s="33"/>
      <c r="U50" s="33"/>
      <c r="V50" s="33"/>
      <c r="W50" s="33"/>
      <c r="X50" s="33"/>
      <c r="Y50" s="33"/>
      <c r="Z50" s="33"/>
      <c r="AA50" s="33"/>
      <c r="AB50" s="33"/>
      <c r="AC50" s="33"/>
      <c r="AD50" s="33"/>
      <c r="AE50" s="33"/>
    </row>
    <row r="51" s="2" customFormat="1" ht="6.96" customHeight="1">
      <c r="A51" s="33"/>
      <c r="B51" s="34"/>
      <c r="C51" s="33"/>
      <c r="D51" s="33"/>
      <c r="E51" s="33"/>
      <c r="F51" s="33"/>
      <c r="G51" s="33"/>
      <c r="H51" s="33"/>
      <c r="I51" s="33"/>
      <c r="J51" s="33"/>
      <c r="K51" s="33"/>
      <c r="L51" s="112"/>
      <c r="S51" s="33"/>
      <c r="T51" s="33"/>
      <c r="U51" s="33"/>
      <c r="V51" s="33"/>
      <c r="W51" s="33"/>
      <c r="X51" s="33"/>
      <c r="Y51" s="33"/>
      <c r="Z51" s="33"/>
      <c r="AA51" s="33"/>
      <c r="AB51" s="33"/>
      <c r="AC51" s="33"/>
      <c r="AD51" s="33"/>
      <c r="AE51" s="33"/>
    </row>
    <row r="52" s="2" customFormat="1" ht="12" customHeight="1">
      <c r="A52" s="33"/>
      <c r="B52" s="34"/>
      <c r="C52" s="29" t="s">
        <v>21</v>
      </c>
      <c r="D52" s="33"/>
      <c r="E52" s="33"/>
      <c r="F52" s="26" t="str">
        <f>F12</f>
        <v>České Budějovice</v>
      </c>
      <c r="G52" s="33"/>
      <c r="H52" s="33"/>
      <c r="I52" s="29" t="s">
        <v>23</v>
      </c>
      <c r="J52" s="59" t="str">
        <f>IF(J12="","",J12)</f>
        <v>25. 7. 2019</v>
      </c>
      <c r="K52" s="33"/>
      <c r="L52" s="112"/>
      <c r="S52" s="33"/>
      <c r="T52" s="33"/>
      <c r="U52" s="33"/>
      <c r="V52" s="33"/>
      <c r="W52" s="33"/>
      <c r="X52" s="33"/>
      <c r="Y52" s="33"/>
      <c r="Z52" s="33"/>
      <c r="AA52" s="33"/>
      <c r="AB52" s="33"/>
      <c r="AC52" s="33"/>
      <c r="AD52" s="33"/>
      <c r="AE52" s="33"/>
    </row>
    <row r="53" s="2" customFormat="1" ht="6.96" customHeight="1">
      <c r="A53" s="33"/>
      <c r="B53" s="34"/>
      <c r="C53" s="33"/>
      <c r="D53" s="33"/>
      <c r="E53" s="33"/>
      <c r="F53" s="33"/>
      <c r="G53" s="33"/>
      <c r="H53" s="33"/>
      <c r="I53" s="33"/>
      <c r="J53" s="33"/>
      <c r="K53" s="33"/>
      <c r="L53" s="112"/>
      <c r="S53" s="33"/>
      <c r="T53" s="33"/>
      <c r="U53" s="33"/>
      <c r="V53" s="33"/>
      <c r="W53" s="33"/>
      <c r="X53" s="33"/>
      <c r="Y53" s="33"/>
      <c r="Z53" s="33"/>
      <c r="AA53" s="33"/>
      <c r="AB53" s="33"/>
      <c r="AC53" s="33"/>
      <c r="AD53" s="33"/>
      <c r="AE53" s="33"/>
    </row>
    <row r="54" s="2" customFormat="1" ht="27.9" customHeight="1">
      <c r="A54" s="33"/>
      <c r="B54" s="34"/>
      <c r="C54" s="29" t="s">
        <v>29</v>
      </c>
      <c r="D54" s="33"/>
      <c r="E54" s="33"/>
      <c r="F54" s="26" t="str">
        <f>E15</f>
        <v>Správa železniční dopravní cesty, státní o.</v>
      </c>
      <c r="G54" s="33"/>
      <c r="H54" s="33"/>
      <c r="I54" s="29" t="s">
        <v>37</v>
      </c>
      <c r="J54" s="31" t="str">
        <f>E21</f>
        <v>ATELIÉR DoPI, s.r.o.</v>
      </c>
      <c r="K54" s="33"/>
      <c r="L54" s="112"/>
      <c r="S54" s="33"/>
      <c r="T54" s="33"/>
      <c r="U54" s="33"/>
      <c r="V54" s="33"/>
      <c r="W54" s="33"/>
      <c r="X54" s="33"/>
      <c r="Y54" s="33"/>
      <c r="Z54" s="33"/>
      <c r="AA54" s="33"/>
      <c r="AB54" s="33"/>
      <c r="AC54" s="33"/>
      <c r="AD54" s="33"/>
      <c r="AE54" s="33"/>
    </row>
    <row r="55" s="2" customFormat="1" ht="15.15" customHeight="1">
      <c r="A55" s="33"/>
      <c r="B55" s="34"/>
      <c r="C55" s="29" t="s">
        <v>35</v>
      </c>
      <c r="D55" s="33"/>
      <c r="E55" s="33"/>
      <c r="F55" s="26" t="str">
        <f>IF(E18="","",E18)</f>
        <v xml:space="preserve"> </v>
      </c>
      <c r="G55" s="33"/>
      <c r="H55" s="33"/>
      <c r="I55" s="29" t="s">
        <v>42</v>
      </c>
      <c r="J55" s="31" t="str">
        <f>E24</f>
        <v xml:space="preserve"> </v>
      </c>
      <c r="K55" s="33"/>
      <c r="L55" s="112"/>
      <c r="S55" s="33"/>
      <c r="T55" s="33"/>
      <c r="U55" s="33"/>
      <c r="V55" s="33"/>
      <c r="W55" s="33"/>
      <c r="X55" s="33"/>
      <c r="Y55" s="33"/>
      <c r="Z55" s="33"/>
      <c r="AA55" s="33"/>
      <c r="AB55" s="33"/>
      <c r="AC55" s="33"/>
      <c r="AD55" s="33"/>
      <c r="AE55" s="33"/>
    </row>
    <row r="56" s="2" customFormat="1" ht="10.32" customHeight="1">
      <c r="A56" s="33"/>
      <c r="B56" s="34"/>
      <c r="C56" s="33"/>
      <c r="D56" s="33"/>
      <c r="E56" s="33"/>
      <c r="F56" s="33"/>
      <c r="G56" s="33"/>
      <c r="H56" s="33"/>
      <c r="I56" s="33"/>
      <c r="J56" s="33"/>
      <c r="K56" s="33"/>
      <c r="L56" s="112"/>
      <c r="S56" s="33"/>
      <c r="T56" s="33"/>
      <c r="U56" s="33"/>
      <c r="V56" s="33"/>
      <c r="W56" s="33"/>
      <c r="X56" s="33"/>
      <c r="Y56" s="33"/>
      <c r="Z56" s="33"/>
      <c r="AA56" s="33"/>
      <c r="AB56" s="33"/>
      <c r="AC56" s="33"/>
      <c r="AD56" s="33"/>
      <c r="AE56" s="33"/>
    </row>
    <row r="57" s="2" customFormat="1" ht="29.28" customHeight="1">
      <c r="A57" s="33"/>
      <c r="B57" s="34"/>
      <c r="C57" s="125" t="s">
        <v>116</v>
      </c>
      <c r="D57" s="119"/>
      <c r="E57" s="119"/>
      <c r="F57" s="119"/>
      <c r="G57" s="119"/>
      <c r="H57" s="119"/>
      <c r="I57" s="119"/>
      <c r="J57" s="126" t="s">
        <v>117</v>
      </c>
      <c r="K57" s="119"/>
      <c r="L57" s="112"/>
      <c r="S57" s="33"/>
      <c r="T57" s="33"/>
      <c r="U57" s="33"/>
      <c r="V57" s="33"/>
      <c r="W57" s="33"/>
      <c r="X57" s="33"/>
      <c r="Y57" s="33"/>
      <c r="Z57" s="33"/>
      <c r="AA57" s="33"/>
      <c r="AB57" s="33"/>
      <c r="AC57" s="33"/>
      <c r="AD57" s="33"/>
      <c r="AE57" s="33"/>
    </row>
    <row r="58" s="2" customFormat="1" ht="10.32" customHeight="1">
      <c r="A58" s="33"/>
      <c r="B58" s="34"/>
      <c r="C58" s="33"/>
      <c r="D58" s="33"/>
      <c r="E58" s="33"/>
      <c r="F58" s="33"/>
      <c r="G58" s="33"/>
      <c r="H58" s="33"/>
      <c r="I58" s="33"/>
      <c r="J58" s="33"/>
      <c r="K58" s="33"/>
      <c r="L58" s="112"/>
      <c r="S58" s="33"/>
      <c r="T58" s="33"/>
      <c r="U58" s="33"/>
      <c r="V58" s="33"/>
      <c r="W58" s="33"/>
      <c r="X58" s="33"/>
      <c r="Y58" s="33"/>
      <c r="Z58" s="33"/>
      <c r="AA58" s="33"/>
      <c r="AB58" s="33"/>
      <c r="AC58" s="33"/>
      <c r="AD58" s="33"/>
      <c r="AE58" s="33"/>
    </row>
    <row r="59" s="2" customFormat="1" ht="22.8" customHeight="1">
      <c r="A59" s="33"/>
      <c r="B59" s="34"/>
      <c r="C59" s="127" t="s">
        <v>77</v>
      </c>
      <c r="D59" s="33"/>
      <c r="E59" s="33"/>
      <c r="F59" s="33"/>
      <c r="G59" s="33"/>
      <c r="H59" s="33"/>
      <c r="I59" s="33"/>
      <c r="J59" s="85">
        <f>J86</f>
        <v>393780</v>
      </c>
      <c r="K59" s="33"/>
      <c r="L59" s="112"/>
      <c r="S59" s="33"/>
      <c r="T59" s="33"/>
      <c r="U59" s="33"/>
      <c r="V59" s="33"/>
      <c r="W59" s="33"/>
      <c r="X59" s="33"/>
      <c r="Y59" s="33"/>
      <c r="Z59" s="33"/>
      <c r="AA59" s="33"/>
      <c r="AB59" s="33"/>
      <c r="AC59" s="33"/>
      <c r="AD59" s="33"/>
      <c r="AE59" s="33"/>
      <c r="AU59" s="19" t="s">
        <v>118</v>
      </c>
    </row>
    <row r="60" s="9" customFormat="1" ht="24.96" customHeight="1">
      <c r="A60" s="9"/>
      <c r="B60" s="128"/>
      <c r="C60" s="9"/>
      <c r="D60" s="129" t="s">
        <v>119</v>
      </c>
      <c r="E60" s="130"/>
      <c r="F60" s="130"/>
      <c r="G60" s="130"/>
      <c r="H60" s="130"/>
      <c r="I60" s="130"/>
      <c r="J60" s="131">
        <f>J87</f>
        <v>393780</v>
      </c>
      <c r="K60" s="9"/>
      <c r="L60" s="128"/>
      <c r="S60" s="9"/>
      <c r="T60" s="9"/>
      <c r="U60" s="9"/>
      <c r="V60" s="9"/>
      <c r="W60" s="9"/>
      <c r="X60" s="9"/>
      <c r="Y60" s="9"/>
      <c r="Z60" s="9"/>
      <c r="AA60" s="9"/>
      <c r="AB60" s="9"/>
      <c r="AC60" s="9"/>
      <c r="AD60" s="9"/>
      <c r="AE60" s="9"/>
    </row>
    <row r="61" s="10" customFormat="1" ht="19.92" customHeight="1">
      <c r="A61" s="10"/>
      <c r="B61" s="132"/>
      <c r="C61" s="10"/>
      <c r="D61" s="133" t="s">
        <v>120</v>
      </c>
      <c r="E61" s="134"/>
      <c r="F61" s="134"/>
      <c r="G61" s="134"/>
      <c r="H61" s="134"/>
      <c r="I61" s="134"/>
      <c r="J61" s="135">
        <f>J88</f>
        <v>95000</v>
      </c>
      <c r="K61" s="10"/>
      <c r="L61" s="132"/>
      <c r="S61" s="10"/>
      <c r="T61" s="10"/>
      <c r="U61" s="10"/>
      <c r="V61" s="10"/>
      <c r="W61" s="10"/>
      <c r="X61" s="10"/>
      <c r="Y61" s="10"/>
      <c r="Z61" s="10"/>
      <c r="AA61" s="10"/>
      <c r="AB61" s="10"/>
      <c r="AC61" s="10"/>
      <c r="AD61" s="10"/>
      <c r="AE61" s="10"/>
    </row>
    <row r="62" s="10" customFormat="1" ht="19.92" customHeight="1">
      <c r="A62" s="10"/>
      <c r="B62" s="132"/>
      <c r="C62" s="10"/>
      <c r="D62" s="133" t="s">
        <v>121</v>
      </c>
      <c r="E62" s="134"/>
      <c r="F62" s="134"/>
      <c r="G62" s="134"/>
      <c r="H62" s="134"/>
      <c r="I62" s="134"/>
      <c r="J62" s="135">
        <f>J107</f>
        <v>40000</v>
      </c>
      <c r="K62" s="10"/>
      <c r="L62" s="132"/>
      <c r="S62" s="10"/>
      <c r="T62" s="10"/>
      <c r="U62" s="10"/>
      <c r="V62" s="10"/>
      <c r="W62" s="10"/>
      <c r="X62" s="10"/>
      <c r="Y62" s="10"/>
      <c r="Z62" s="10"/>
      <c r="AA62" s="10"/>
      <c r="AB62" s="10"/>
      <c r="AC62" s="10"/>
      <c r="AD62" s="10"/>
      <c r="AE62" s="10"/>
    </row>
    <row r="63" s="10" customFormat="1" ht="19.92" customHeight="1">
      <c r="A63" s="10"/>
      <c r="B63" s="132"/>
      <c r="C63" s="10"/>
      <c r="D63" s="133" t="s">
        <v>122</v>
      </c>
      <c r="E63" s="134"/>
      <c r="F63" s="134"/>
      <c r="G63" s="134"/>
      <c r="H63" s="134"/>
      <c r="I63" s="134"/>
      <c r="J63" s="135">
        <f>J112</f>
        <v>198480</v>
      </c>
      <c r="K63" s="10"/>
      <c r="L63" s="132"/>
      <c r="S63" s="10"/>
      <c r="T63" s="10"/>
      <c r="U63" s="10"/>
      <c r="V63" s="10"/>
      <c r="W63" s="10"/>
      <c r="X63" s="10"/>
      <c r="Y63" s="10"/>
      <c r="Z63" s="10"/>
      <c r="AA63" s="10"/>
      <c r="AB63" s="10"/>
      <c r="AC63" s="10"/>
      <c r="AD63" s="10"/>
      <c r="AE63" s="10"/>
    </row>
    <row r="64" s="10" customFormat="1" ht="19.92" customHeight="1">
      <c r="A64" s="10"/>
      <c r="B64" s="132"/>
      <c r="C64" s="10"/>
      <c r="D64" s="133" t="s">
        <v>123</v>
      </c>
      <c r="E64" s="134"/>
      <c r="F64" s="134"/>
      <c r="G64" s="134"/>
      <c r="H64" s="134"/>
      <c r="I64" s="134"/>
      <c r="J64" s="135">
        <f>J146</f>
        <v>45300</v>
      </c>
      <c r="K64" s="10"/>
      <c r="L64" s="132"/>
      <c r="S64" s="10"/>
      <c r="T64" s="10"/>
      <c r="U64" s="10"/>
      <c r="V64" s="10"/>
      <c r="W64" s="10"/>
      <c r="X64" s="10"/>
      <c r="Y64" s="10"/>
      <c r="Z64" s="10"/>
      <c r="AA64" s="10"/>
      <c r="AB64" s="10"/>
      <c r="AC64" s="10"/>
      <c r="AD64" s="10"/>
      <c r="AE64" s="10"/>
    </row>
    <row r="65" s="10" customFormat="1" ht="19.92" customHeight="1">
      <c r="A65" s="10"/>
      <c r="B65" s="132"/>
      <c r="C65" s="10"/>
      <c r="D65" s="133" t="s">
        <v>124</v>
      </c>
      <c r="E65" s="134"/>
      <c r="F65" s="134"/>
      <c r="G65" s="134"/>
      <c r="H65" s="134"/>
      <c r="I65" s="134"/>
      <c r="J65" s="135">
        <f>J155</f>
        <v>5000</v>
      </c>
      <c r="K65" s="10"/>
      <c r="L65" s="132"/>
      <c r="S65" s="10"/>
      <c r="T65" s="10"/>
      <c r="U65" s="10"/>
      <c r="V65" s="10"/>
      <c r="W65" s="10"/>
      <c r="X65" s="10"/>
      <c r="Y65" s="10"/>
      <c r="Z65" s="10"/>
      <c r="AA65" s="10"/>
      <c r="AB65" s="10"/>
      <c r="AC65" s="10"/>
      <c r="AD65" s="10"/>
      <c r="AE65" s="10"/>
    </row>
    <row r="66" s="10" customFormat="1" ht="19.92" customHeight="1">
      <c r="A66" s="10"/>
      <c r="B66" s="132"/>
      <c r="C66" s="10"/>
      <c r="D66" s="133" t="s">
        <v>125</v>
      </c>
      <c r="E66" s="134"/>
      <c r="F66" s="134"/>
      <c r="G66" s="134"/>
      <c r="H66" s="134"/>
      <c r="I66" s="134"/>
      <c r="J66" s="135">
        <f>J159</f>
        <v>10000</v>
      </c>
      <c r="K66" s="10"/>
      <c r="L66" s="132"/>
      <c r="S66" s="10"/>
      <c r="T66" s="10"/>
      <c r="U66" s="10"/>
      <c r="V66" s="10"/>
      <c r="W66" s="10"/>
      <c r="X66" s="10"/>
      <c r="Y66" s="10"/>
      <c r="Z66" s="10"/>
      <c r="AA66" s="10"/>
      <c r="AB66" s="10"/>
      <c r="AC66" s="10"/>
      <c r="AD66" s="10"/>
      <c r="AE66" s="10"/>
    </row>
    <row r="67" s="2" customFormat="1" ht="21.84" customHeight="1">
      <c r="A67" s="33"/>
      <c r="B67" s="34"/>
      <c r="C67" s="33"/>
      <c r="D67" s="33"/>
      <c r="E67" s="33"/>
      <c r="F67" s="33"/>
      <c r="G67" s="33"/>
      <c r="H67" s="33"/>
      <c r="I67" s="33"/>
      <c r="J67" s="33"/>
      <c r="K67" s="33"/>
      <c r="L67" s="112"/>
      <c r="S67" s="33"/>
      <c r="T67" s="33"/>
      <c r="U67" s="33"/>
      <c r="V67" s="33"/>
      <c r="W67" s="33"/>
      <c r="X67" s="33"/>
      <c r="Y67" s="33"/>
      <c r="Z67" s="33"/>
      <c r="AA67" s="33"/>
      <c r="AB67" s="33"/>
      <c r="AC67" s="33"/>
      <c r="AD67" s="33"/>
      <c r="AE67" s="33"/>
    </row>
    <row r="68" s="2" customFormat="1" ht="6.96" customHeight="1">
      <c r="A68" s="33"/>
      <c r="B68" s="50"/>
      <c r="C68" s="51"/>
      <c r="D68" s="51"/>
      <c r="E68" s="51"/>
      <c r="F68" s="51"/>
      <c r="G68" s="51"/>
      <c r="H68" s="51"/>
      <c r="I68" s="51"/>
      <c r="J68" s="51"/>
      <c r="K68" s="51"/>
      <c r="L68" s="112"/>
      <c r="S68" s="33"/>
      <c r="T68" s="33"/>
      <c r="U68" s="33"/>
      <c r="V68" s="33"/>
      <c r="W68" s="33"/>
      <c r="X68" s="33"/>
      <c r="Y68" s="33"/>
      <c r="Z68" s="33"/>
      <c r="AA68" s="33"/>
      <c r="AB68" s="33"/>
      <c r="AC68" s="33"/>
      <c r="AD68" s="33"/>
      <c r="AE68" s="33"/>
    </row>
    <row r="72" s="2" customFormat="1" ht="6.96" customHeight="1">
      <c r="A72" s="33"/>
      <c r="B72" s="52"/>
      <c r="C72" s="53"/>
      <c r="D72" s="53"/>
      <c r="E72" s="53"/>
      <c r="F72" s="53"/>
      <c r="G72" s="53"/>
      <c r="H72" s="53"/>
      <c r="I72" s="53"/>
      <c r="J72" s="53"/>
      <c r="K72" s="53"/>
      <c r="L72" s="112"/>
      <c r="S72" s="33"/>
      <c r="T72" s="33"/>
      <c r="U72" s="33"/>
      <c r="V72" s="33"/>
      <c r="W72" s="33"/>
      <c r="X72" s="33"/>
      <c r="Y72" s="33"/>
      <c r="Z72" s="33"/>
      <c r="AA72" s="33"/>
      <c r="AB72" s="33"/>
      <c r="AC72" s="33"/>
      <c r="AD72" s="33"/>
      <c r="AE72" s="33"/>
    </row>
    <row r="73" s="2" customFormat="1" ht="24.96" customHeight="1">
      <c r="A73" s="33"/>
      <c r="B73" s="34"/>
      <c r="C73" s="23" t="s">
        <v>126</v>
      </c>
      <c r="D73" s="33"/>
      <c r="E73" s="33"/>
      <c r="F73" s="33"/>
      <c r="G73" s="33"/>
      <c r="H73" s="33"/>
      <c r="I73" s="33"/>
      <c r="J73" s="33"/>
      <c r="K73" s="33"/>
      <c r="L73" s="112"/>
      <c r="S73" s="33"/>
      <c r="T73" s="33"/>
      <c r="U73" s="33"/>
      <c r="V73" s="33"/>
      <c r="W73" s="33"/>
      <c r="X73" s="33"/>
      <c r="Y73" s="33"/>
      <c r="Z73" s="33"/>
      <c r="AA73" s="33"/>
      <c r="AB73" s="33"/>
      <c r="AC73" s="33"/>
      <c r="AD73" s="33"/>
      <c r="AE73" s="33"/>
    </row>
    <row r="74" s="2" customFormat="1" ht="6.96" customHeight="1">
      <c r="A74" s="33"/>
      <c r="B74" s="34"/>
      <c r="C74" s="33"/>
      <c r="D74" s="33"/>
      <c r="E74" s="33"/>
      <c r="F74" s="33"/>
      <c r="G74" s="33"/>
      <c r="H74" s="33"/>
      <c r="I74" s="33"/>
      <c r="J74" s="33"/>
      <c r="K74" s="33"/>
      <c r="L74" s="112"/>
      <c r="S74" s="33"/>
      <c r="T74" s="33"/>
      <c r="U74" s="33"/>
      <c r="V74" s="33"/>
      <c r="W74" s="33"/>
      <c r="X74" s="33"/>
      <c r="Y74" s="33"/>
      <c r="Z74" s="33"/>
      <c r="AA74" s="33"/>
      <c r="AB74" s="33"/>
      <c r="AC74" s="33"/>
      <c r="AD74" s="33"/>
      <c r="AE74" s="33"/>
    </row>
    <row r="75" s="2" customFormat="1" ht="12" customHeight="1">
      <c r="A75" s="33"/>
      <c r="B75" s="34"/>
      <c r="C75" s="29" t="s">
        <v>15</v>
      </c>
      <c r="D75" s="33"/>
      <c r="E75" s="33"/>
      <c r="F75" s="33"/>
      <c r="G75" s="33"/>
      <c r="H75" s="33"/>
      <c r="I75" s="33"/>
      <c r="J75" s="33"/>
      <c r="K75" s="33"/>
      <c r="L75" s="112"/>
      <c r="S75" s="33"/>
      <c r="T75" s="33"/>
      <c r="U75" s="33"/>
      <c r="V75" s="33"/>
      <c r="W75" s="33"/>
      <c r="X75" s="33"/>
      <c r="Y75" s="33"/>
      <c r="Z75" s="33"/>
      <c r="AA75" s="33"/>
      <c r="AB75" s="33"/>
      <c r="AC75" s="33"/>
      <c r="AD75" s="33"/>
      <c r="AE75" s="33"/>
    </row>
    <row r="76" s="2" customFormat="1" ht="16.5" customHeight="1">
      <c r="A76" s="33"/>
      <c r="B76" s="34"/>
      <c r="C76" s="33"/>
      <c r="D76" s="33"/>
      <c r="E76" s="111" t="str">
        <f>E7</f>
        <v>REKONSTRUKCE BUDOVY OŘ PLZEŇ, TRÄGEROVA ULICE, ČESKÉ BUDĚJOVICE</v>
      </c>
      <c r="F76" s="29"/>
      <c r="G76" s="29"/>
      <c r="H76" s="29"/>
      <c r="I76" s="33"/>
      <c r="J76" s="33"/>
      <c r="K76" s="33"/>
      <c r="L76" s="112"/>
      <c r="S76" s="33"/>
      <c r="T76" s="33"/>
      <c r="U76" s="33"/>
      <c r="V76" s="33"/>
      <c r="W76" s="33"/>
      <c r="X76" s="33"/>
      <c r="Y76" s="33"/>
      <c r="Z76" s="33"/>
      <c r="AA76" s="33"/>
      <c r="AB76" s="33"/>
      <c r="AC76" s="33"/>
      <c r="AD76" s="33"/>
      <c r="AE76" s="33"/>
    </row>
    <row r="77" s="2" customFormat="1" ht="12" customHeight="1">
      <c r="A77" s="33"/>
      <c r="B77" s="34"/>
      <c r="C77" s="29" t="s">
        <v>113</v>
      </c>
      <c r="D77" s="33"/>
      <c r="E77" s="33"/>
      <c r="F77" s="33"/>
      <c r="G77" s="33"/>
      <c r="H77" s="33"/>
      <c r="I77" s="33"/>
      <c r="J77" s="33"/>
      <c r="K77" s="33"/>
      <c r="L77" s="112"/>
      <c r="S77" s="33"/>
      <c r="T77" s="33"/>
      <c r="U77" s="33"/>
      <c r="V77" s="33"/>
      <c r="W77" s="33"/>
      <c r="X77" s="33"/>
      <c r="Y77" s="33"/>
      <c r="Z77" s="33"/>
      <c r="AA77" s="33"/>
      <c r="AB77" s="33"/>
      <c r="AC77" s="33"/>
      <c r="AD77" s="33"/>
      <c r="AE77" s="33"/>
    </row>
    <row r="78" s="2" customFormat="1" ht="16.5" customHeight="1">
      <c r="A78" s="33"/>
      <c r="B78" s="34"/>
      <c r="C78" s="33"/>
      <c r="D78" s="33"/>
      <c r="E78" s="57" t="str">
        <f>E9</f>
        <v>001 - Vedlejší a ostatní náklady - Trägerova</v>
      </c>
      <c r="F78" s="33"/>
      <c r="G78" s="33"/>
      <c r="H78" s="33"/>
      <c r="I78" s="33"/>
      <c r="J78" s="33"/>
      <c r="K78" s="33"/>
      <c r="L78" s="112"/>
      <c r="S78" s="33"/>
      <c r="T78" s="33"/>
      <c r="U78" s="33"/>
      <c r="V78" s="33"/>
      <c r="W78" s="33"/>
      <c r="X78" s="33"/>
      <c r="Y78" s="33"/>
      <c r="Z78" s="33"/>
      <c r="AA78" s="33"/>
      <c r="AB78" s="33"/>
      <c r="AC78" s="33"/>
      <c r="AD78" s="33"/>
      <c r="AE78" s="33"/>
    </row>
    <row r="79" s="2" customFormat="1" ht="6.96" customHeight="1">
      <c r="A79" s="33"/>
      <c r="B79" s="34"/>
      <c r="C79" s="33"/>
      <c r="D79" s="33"/>
      <c r="E79" s="33"/>
      <c r="F79" s="33"/>
      <c r="G79" s="33"/>
      <c r="H79" s="33"/>
      <c r="I79" s="33"/>
      <c r="J79" s="33"/>
      <c r="K79" s="33"/>
      <c r="L79" s="112"/>
      <c r="S79" s="33"/>
      <c r="T79" s="33"/>
      <c r="U79" s="33"/>
      <c r="V79" s="33"/>
      <c r="W79" s="33"/>
      <c r="X79" s="33"/>
      <c r="Y79" s="33"/>
      <c r="Z79" s="33"/>
      <c r="AA79" s="33"/>
      <c r="AB79" s="33"/>
      <c r="AC79" s="33"/>
      <c r="AD79" s="33"/>
      <c r="AE79" s="33"/>
    </row>
    <row r="80" s="2" customFormat="1" ht="12" customHeight="1">
      <c r="A80" s="33"/>
      <c r="B80" s="34"/>
      <c r="C80" s="29" t="s">
        <v>21</v>
      </c>
      <c r="D80" s="33"/>
      <c r="E80" s="33"/>
      <c r="F80" s="26" t="str">
        <f>F12</f>
        <v>České Budějovice</v>
      </c>
      <c r="G80" s="33"/>
      <c r="H80" s="33"/>
      <c r="I80" s="29" t="s">
        <v>23</v>
      </c>
      <c r="J80" s="59" t="str">
        <f>IF(J12="","",J12)</f>
        <v>25. 7. 2019</v>
      </c>
      <c r="K80" s="33"/>
      <c r="L80" s="112"/>
      <c r="S80" s="33"/>
      <c r="T80" s="33"/>
      <c r="U80" s="33"/>
      <c r="V80" s="33"/>
      <c r="W80" s="33"/>
      <c r="X80" s="33"/>
      <c r="Y80" s="33"/>
      <c r="Z80" s="33"/>
      <c r="AA80" s="33"/>
      <c r="AB80" s="33"/>
      <c r="AC80" s="33"/>
      <c r="AD80" s="33"/>
      <c r="AE80" s="33"/>
    </row>
    <row r="81" s="2" customFormat="1" ht="6.96" customHeight="1">
      <c r="A81" s="33"/>
      <c r="B81" s="34"/>
      <c r="C81" s="33"/>
      <c r="D81" s="33"/>
      <c r="E81" s="33"/>
      <c r="F81" s="33"/>
      <c r="G81" s="33"/>
      <c r="H81" s="33"/>
      <c r="I81" s="33"/>
      <c r="J81" s="33"/>
      <c r="K81" s="33"/>
      <c r="L81" s="112"/>
      <c r="S81" s="33"/>
      <c r="T81" s="33"/>
      <c r="U81" s="33"/>
      <c r="V81" s="33"/>
      <c r="W81" s="33"/>
      <c r="X81" s="33"/>
      <c r="Y81" s="33"/>
      <c r="Z81" s="33"/>
      <c r="AA81" s="33"/>
      <c r="AB81" s="33"/>
      <c r="AC81" s="33"/>
      <c r="AD81" s="33"/>
      <c r="AE81" s="33"/>
    </row>
    <row r="82" s="2" customFormat="1" ht="27.9" customHeight="1">
      <c r="A82" s="33"/>
      <c r="B82" s="34"/>
      <c r="C82" s="29" t="s">
        <v>29</v>
      </c>
      <c r="D82" s="33"/>
      <c r="E82" s="33"/>
      <c r="F82" s="26" t="str">
        <f>E15</f>
        <v>Správa železniční dopravní cesty, státní o.</v>
      </c>
      <c r="G82" s="33"/>
      <c r="H82" s="33"/>
      <c r="I82" s="29" t="s">
        <v>37</v>
      </c>
      <c r="J82" s="31" t="str">
        <f>E21</f>
        <v>ATELIÉR DoPI, s.r.o.</v>
      </c>
      <c r="K82" s="33"/>
      <c r="L82" s="112"/>
      <c r="S82" s="33"/>
      <c r="T82" s="33"/>
      <c r="U82" s="33"/>
      <c r="V82" s="33"/>
      <c r="W82" s="33"/>
      <c r="X82" s="33"/>
      <c r="Y82" s="33"/>
      <c r="Z82" s="33"/>
      <c r="AA82" s="33"/>
      <c r="AB82" s="33"/>
      <c r="AC82" s="33"/>
      <c r="AD82" s="33"/>
      <c r="AE82" s="33"/>
    </row>
    <row r="83" s="2" customFormat="1" ht="15.15" customHeight="1">
      <c r="A83" s="33"/>
      <c r="B83" s="34"/>
      <c r="C83" s="29" t="s">
        <v>35</v>
      </c>
      <c r="D83" s="33"/>
      <c r="E83" s="33"/>
      <c r="F83" s="26" t="str">
        <f>IF(E18="","",E18)</f>
        <v xml:space="preserve"> </v>
      </c>
      <c r="G83" s="33"/>
      <c r="H83" s="33"/>
      <c r="I83" s="29" t="s">
        <v>42</v>
      </c>
      <c r="J83" s="31" t="str">
        <f>E24</f>
        <v xml:space="preserve"> </v>
      </c>
      <c r="K83" s="33"/>
      <c r="L83" s="112"/>
      <c r="S83" s="33"/>
      <c r="T83" s="33"/>
      <c r="U83" s="33"/>
      <c r="V83" s="33"/>
      <c r="W83" s="33"/>
      <c r="X83" s="33"/>
      <c r="Y83" s="33"/>
      <c r="Z83" s="33"/>
      <c r="AA83" s="33"/>
      <c r="AB83" s="33"/>
      <c r="AC83" s="33"/>
      <c r="AD83" s="33"/>
      <c r="AE83" s="33"/>
    </row>
    <row r="84" s="2" customFormat="1" ht="10.32" customHeight="1">
      <c r="A84" s="33"/>
      <c r="B84" s="34"/>
      <c r="C84" s="33"/>
      <c r="D84" s="33"/>
      <c r="E84" s="33"/>
      <c r="F84" s="33"/>
      <c r="G84" s="33"/>
      <c r="H84" s="33"/>
      <c r="I84" s="33"/>
      <c r="J84" s="33"/>
      <c r="K84" s="33"/>
      <c r="L84" s="112"/>
      <c r="S84" s="33"/>
      <c r="T84" s="33"/>
      <c r="U84" s="33"/>
      <c r="V84" s="33"/>
      <c r="W84" s="33"/>
      <c r="X84" s="33"/>
      <c r="Y84" s="33"/>
      <c r="Z84" s="33"/>
      <c r="AA84" s="33"/>
      <c r="AB84" s="33"/>
      <c r="AC84" s="33"/>
      <c r="AD84" s="33"/>
      <c r="AE84" s="33"/>
    </row>
    <row r="85" s="11" customFormat="1" ht="29.28" customHeight="1">
      <c r="A85" s="136"/>
      <c r="B85" s="137"/>
      <c r="C85" s="138" t="s">
        <v>127</v>
      </c>
      <c r="D85" s="139" t="s">
        <v>64</v>
      </c>
      <c r="E85" s="139" t="s">
        <v>60</v>
      </c>
      <c r="F85" s="139" t="s">
        <v>61</v>
      </c>
      <c r="G85" s="139" t="s">
        <v>128</v>
      </c>
      <c r="H85" s="139" t="s">
        <v>129</v>
      </c>
      <c r="I85" s="139" t="s">
        <v>130</v>
      </c>
      <c r="J85" s="139" t="s">
        <v>117</v>
      </c>
      <c r="K85" s="140" t="s">
        <v>131</v>
      </c>
      <c r="L85" s="141"/>
      <c r="M85" s="75" t="s">
        <v>3</v>
      </c>
      <c r="N85" s="76" t="s">
        <v>49</v>
      </c>
      <c r="O85" s="76" t="s">
        <v>132</v>
      </c>
      <c r="P85" s="76" t="s">
        <v>133</v>
      </c>
      <c r="Q85" s="76" t="s">
        <v>134</v>
      </c>
      <c r="R85" s="76" t="s">
        <v>135</v>
      </c>
      <c r="S85" s="76" t="s">
        <v>136</v>
      </c>
      <c r="T85" s="77" t="s">
        <v>137</v>
      </c>
      <c r="U85" s="136"/>
      <c r="V85" s="136"/>
      <c r="W85" s="136"/>
      <c r="X85" s="136"/>
      <c r="Y85" s="136"/>
      <c r="Z85" s="136"/>
      <c r="AA85" s="136"/>
      <c r="AB85" s="136"/>
      <c r="AC85" s="136"/>
      <c r="AD85" s="136"/>
      <c r="AE85" s="136"/>
    </row>
    <row r="86" s="2" customFormat="1" ht="22.8" customHeight="1">
      <c r="A86" s="33"/>
      <c r="B86" s="34"/>
      <c r="C86" s="82" t="s">
        <v>138</v>
      </c>
      <c r="D86" s="33"/>
      <c r="E86" s="33"/>
      <c r="F86" s="33"/>
      <c r="G86" s="33"/>
      <c r="H86" s="33"/>
      <c r="I86" s="33"/>
      <c r="J86" s="142">
        <f>BK86</f>
        <v>393780</v>
      </c>
      <c r="K86" s="33"/>
      <c r="L86" s="34"/>
      <c r="M86" s="78"/>
      <c r="N86" s="63"/>
      <c r="O86" s="79"/>
      <c r="P86" s="143">
        <f>P87</f>
        <v>74.537800000000004</v>
      </c>
      <c r="Q86" s="79"/>
      <c r="R86" s="143">
        <f>R87</f>
        <v>0.0054450000000000002</v>
      </c>
      <c r="S86" s="79"/>
      <c r="T86" s="144">
        <f>T87</f>
        <v>0</v>
      </c>
      <c r="U86" s="33"/>
      <c r="V86" s="33"/>
      <c r="W86" s="33"/>
      <c r="X86" s="33"/>
      <c r="Y86" s="33"/>
      <c r="Z86" s="33"/>
      <c r="AA86" s="33"/>
      <c r="AB86" s="33"/>
      <c r="AC86" s="33"/>
      <c r="AD86" s="33"/>
      <c r="AE86" s="33"/>
      <c r="AT86" s="19" t="s">
        <v>78</v>
      </c>
      <c r="AU86" s="19" t="s">
        <v>118</v>
      </c>
      <c r="BK86" s="145">
        <f>BK87</f>
        <v>393780</v>
      </c>
    </row>
    <row r="87" s="12" customFormat="1" ht="25.92" customHeight="1">
      <c r="A87" s="12"/>
      <c r="B87" s="146"/>
      <c r="C87" s="12"/>
      <c r="D87" s="147" t="s">
        <v>78</v>
      </c>
      <c r="E87" s="148" t="s">
        <v>139</v>
      </c>
      <c r="F87" s="148" t="s">
        <v>140</v>
      </c>
      <c r="G87" s="12"/>
      <c r="H87" s="12"/>
      <c r="I87" s="12"/>
      <c r="J87" s="149">
        <f>BK87</f>
        <v>393780</v>
      </c>
      <c r="K87" s="12"/>
      <c r="L87" s="146"/>
      <c r="M87" s="150"/>
      <c r="N87" s="151"/>
      <c r="O87" s="151"/>
      <c r="P87" s="152">
        <f>P88+P107+P112+P146+P155+P159</f>
        <v>74.537800000000004</v>
      </c>
      <c r="Q87" s="151"/>
      <c r="R87" s="152">
        <f>R88+R107+R112+R146+R155+R159</f>
        <v>0.0054450000000000002</v>
      </c>
      <c r="S87" s="151"/>
      <c r="T87" s="153">
        <f>T88+T107+T112+T146+T155+T159</f>
        <v>0</v>
      </c>
      <c r="U87" s="12"/>
      <c r="V87" s="12"/>
      <c r="W87" s="12"/>
      <c r="X87" s="12"/>
      <c r="Y87" s="12"/>
      <c r="Z87" s="12"/>
      <c r="AA87" s="12"/>
      <c r="AB87" s="12"/>
      <c r="AC87" s="12"/>
      <c r="AD87" s="12"/>
      <c r="AE87" s="12"/>
      <c r="AR87" s="147" t="s">
        <v>141</v>
      </c>
      <c r="AT87" s="154" t="s">
        <v>78</v>
      </c>
      <c r="AU87" s="154" t="s">
        <v>79</v>
      </c>
      <c r="AY87" s="147" t="s">
        <v>142</v>
      </c>
      <c r="BK87" s="155">
        <f>BK88+BK107+BK112+BK146+BK155+BK159</f>
        <v>393780</v>
      </c>
    </row>
    <row r="88" s="12" customFormat="1" ht="22.8" customHeight="1">
      <c r="A88" s="12"/>
      <c r="B88" s="146"/>
      <c r="C88" s="12"/>
      <c r="D88" s="147" t="s">
        <v>78</v>
      </c>
      <c r="E88" s="156" t="s">
        <v>143</v>
      </c>
      <c r="F88" s="156" t="s">
        <v>144</v>
      </c>
      <c r="G88" s="12"/>
      <c r="H88" s="12"/>
      <c r="I88" s="12"/>
      <c r="J88" s="157">
        <f>BK88</f>
        <v>95000</v>
      </c>
      <c r="K88" s="12"/>
      <c r="L88" s="146"/>
      <c r="M88" s="150"/>
      <c r="N88" s="151"/>
      <c r="O88" s="151"/>
      <c r="P88" s="152">
        <f>SUM(P89:P106)</f>
        <v>0</v>
      </c>
      <c r="Q88" s="151"/>
      <c r="R88" s="152">
        <f>SUM(R89:R106)</f>
        <v>0</v>
      </c>
      <c r="S88" s="151"/>
      <c r="T88" s="153">
        <f>SUM(T89:T106)</f>
        <v>0</v>
      </c>
      <c r="U88" s="12"/>
      <c r="V88" s="12"/>
      <c r="W88" s="12"/>
      <c r="X88" s="12"/>
      <c r="Y88" s="12"/>
      <c r="Z88" s="12"/>
      <c r="AA88" s="12"/>
      <c r="AB88" s="12"/>
      <c r="AC88" s="12"/>
      <c r="AD88" s="12"/>
      <c r="AE88" s="12"/>
      <c r="AR88" s="147" t="s">
        <v>141</v>
      </c>
      <c r="AT88" s="154" t="s">
        <v>78</v>
      </c>
      <c r="AU88" s="154" t="s">
        <v>87</v>
      </c>
      <c r="AY88" s="147" t="s">
        <v>142</v>
      </c>
      <c r="BK88" s="155">
        <f>SUM(BK89:BK106)</f>
        <v>95000</v>
      </c>
    </row>
    <row r="89" s="2" customFormat="1" ht="16.5" customHeight="1">
      <c r="A89" s="33"/>
      <c r="B89" s="158"/>
      <c r="C89" s="159" t="s">
        <v>87</v>
      </c>
      <c r="D89" s="159" t="s">
        <v>145</v>
      </c>
      <c r="E89" s="160" t="s">
        <v>146</v>
      </c>
      <c r="F89" s="161" t="s">
        <v>147</v>
      </c>
      <c r="G89" s="162" t="s">
        <v>148</v>
      </c>
      <c r="H89" s="163">
        <v>3</v>
      </c>
      <c r="I89" s="164">
        <v>3000</v>
      </c>
      <c r="J89" s="164">
        <f>ROUND(I89*H89,2)</f>
        <v>9000</v>
      </c>
      <c r="K89" s="161" t="s">
        <v>149</v>
      </c>
      <c r="L89" s="34"/>
      <c r="M89" s="165" t="s">
        <v>3</v>
      </c>
      <c r="N89" s="166" t="s">
        <v>52</v>
      </c>
      <c r="O89" s="167">
        <v>0</v>
      </c>
      <c r="P89" s="167">
        <f>O89*H89</f>
        <v>0</v>
      </c>
      <c r="Q89" s="167">
        <v>0</v>
      </c>
      <c r="R89" s="167">
        <f>Q89*H89</f>
        <v>0</v>
      </c>
      <c r="S89" s="167">
        <v>0</v>
      </c>
      <c r="T89" s="168">
        <f>S89*H89</f>
        <v>0</v>
      </c>
      <c r="U89" s="33"/>
      <c r="V89" s="33"/>
      <c r="W89" s="33"/>
      <c r="X89" s="33"/>
      <c r="Y89" s="33"/>
      <c r="Z89" s="33"/>
      <c r="AA89" s="33"/>
      <c r="AB89" s="33"/>
      <c r="AC89" s="33"/>
      <c r="AD89" s="33"/>
      <c r="AE89" s="33"/>
      <c r="AR89" s="169" t="s">
        <v>150</v>
      </c>
      <c r="AT89" s="169" t="s">
        <v>145</v>
      </c>
      <c r="AU89" s="169" t="s">
        <v>89</v>
      </c>
      <c r="AY89" s="19" t="s">
        <v>142</v>
      </c>
      <c r="BE89" s="170">
        <f>IF(N89="základní",J89,0)</f>
        <v>0</v>
      </c>
      <c r="BF89" s="170">
        <f>IF(N89="snížená",J89,0)</f>
        <v>0</v>
      </c>
      <c r="BG89" s="170">
        <f>IF(N89="zákl. přenesená",J89,0)</f>
        <v>9000</v>
      </c>
      <c r="BH89" s="170">
        <f>IF(N89="sníž. přenesená",J89,0)</f>
        <v>0</v>
      </c>
      <c r="BI89" s="170">
        <f>IF(N89="nulová",J89,0)</f>
        <v>0</v>
      </c>
      <c r="BJ89" s="19" t="s">
        <v>151</v>
      </c>
      <c r="BK89" s="170">
        <f>ROUND(I89*H89,2)</f>
        <v>9000</v>
      </c>
      <c r="BL89" s="19" t="s">
        <v>150</v>
      </c>
      <c r="BM89" s="169" t="s">
        <v>152</v>
      </c>
    </row>
    <row r="90" s="2" customFormat="1" ht="16.5" customHeight="1">
      <c r="A90" s="33"/>
      <c r="B90" s="158"/>
      <c r="C90" s="159" t="s">
        <v>89</v>
      </c>
      <c r="D90" s="159" t="s">
        <v>145</v>
      </c>
      <c r="E90" s="160" t="s">
        <v>153</v>
      </c>
      <c r="F90" s="161" t="s">
        <v>154</v>
      </c>
      <c r="G90" s="162" t="s">
        <v>148</v>
      </c>
      <c r="H90" s="163">
        <v>1</v>
      </c>
      <c r="I90" s="164">
        <v>15000</v>
      </c>
      <c r="J90" s="164">
        <f>ROUND(I90*H90,2)</f>
        <v>15000</v>
      </c>
      <c r="K90" s="161" t="s">
        <v>149</v>
      </c>
      <c r="L90" s="34"/>
      <c r="M90" s="165" t="s">
        <v>3</v>
      </c>
      <c r="N90" s="166" t="s">
        <v>52</v>
      </c>
      <c r="O90" s="167">
        <v>0</v>
      </c>
      <c r="P90" s="167">
        <f>O90*H90</f>
        <v>0</v>
      </c>
      <c r="Q90" s="167">
        <v>0</v>
      </c>
      <c r="R90" s="167">
        <f>Q90*H90</f>
        <v>0</v>
      </c>
      <c r="S90" s="167">
        <v>0</v>
      </c>
      <c r="T90" s="168">
        <f>S90*H90</f>
        <v>0</v>
      </c>
      <c r="U90" s="33"/>
      <c r="V90" s="33"/>
      <c r="W90" s="33"/>
      <c r="X90" s="33"/>
      <c r="Y90" s="33"/>
      <c r="Z90" s="33"/>
      <c r="AA90" s="33"/>
      <c r="AB90" s="33"/>
      <c r="AC90" s="33"/>
      <c r="AD90" s="33"/>
      <c r="AE90" s="33"/>
      <c r="AR90" s="169" t="s">
        <v>150</v>
      </c>
      <c r="AT90" s="169" t="s">
        <v>145</v>
      </c>
      <c r="AU90" s="169" t="s">
        <v>89</v>
      </c>
      <c r="AY90" s="19" t="s">
        <v>142</v>
      </c>
      <c r="BE90" s="170">
        <f>IF(N90="základní",J90,0)</f>
        <v>0</v>
      </c>
      <c r="BF90" s="170">
        <f>IF(N90="snížená",J90,0)</f>
        <v>0</v>
      </c>
      <c r="BG90" s="170">
        <f>IF(N90="zákl. přenesená",J90,0)</f>
        <v>15000</v>
      </c>
      <c r="BH90" s="170">
        <f>IF(N90="sníž. přenesená",J90,0)</f>
        <v>0</v>
      </c>
      <c r="BI90" s="170">
        <f>IF(N90="nulová",J90,0)</f>
        <v>0</v>
      </c>
      <c r="BJ90" s="19" t="s">
        <v>151</v>
      </c>
      <c r="BK90" s="170">
        <f>ROUND(I90*H90,2)</f>
        <v>15000</v>
      </c>
      <c r="BL90" s="19" t="s">
        <v>150</v>
      </c>
      <c r="BM90" s="169" t="s">
        <v>155</v>
      </c>
    </row>
    <row r="91" s="13" customFormat="1">
      <c r="A91" s="13"/>
      <c r="B91" s="171"/>
      <c r="C91" s="13"/>
      <c r="D91" s="172" t="s">
        <v>156</v>
      </c>
      <c r="E91" s="173" t="s">
        <v>3</v>
      </c>
      <c r="F91" s="174" t="s">
        <v>157</v>
      </c>
      <c r="G91" s="13"/>
      <c r="H91" s="175">
        <v>1</v>
      </c>
      <c r="I91" s="13"/>
      <c r="J91" s="13"/>
      <c r="K91" s="13"/>
      <c r="L91" s="171"/>
      <c r="M91" s="176"/>
      <c r="N91" s="177"/>
      <c r="O91" s="177"/>
      <c r="P91" s="177"/>
      <c r="Q91" s="177"/>
      <c r="R91" s="177"/>
      <c r="S91" s="177"/>
      <c r="T91" s="178"/>
      <c r="U91" s="13"/>
      <c r="V91" s="13"/>
      <c r="W91" s="13"/>
      <c r="X91" s="13"/>
      <c r="Y91" s="13"/>
      <c r="Z91" s="13"/>
      <c r="AA91" s="13"/>
      <c r="AB91" s="13"/>
      <c r="AC91" s="13"/>
      <c r="AD91" s="13"/>
      <c r="AE91" s="13"/>
      <c r="AT91" s="173" t="s">
        <v>156</v>
      </c>
      <c r="AU91" s="173" t="s">
        <v>89</v>
      </c>
      <c r="AV91" s="13" t="s">
        <v>89</v>
      </c>
      <c r="AW91" s="13" t="s">
        <v>41</v>
      </c>
      <c r="AX91" s="13" t="s">
        <v>79</v>
      </c>
      <c r="AY91" s="173" t="s">
        <v>142</v>
      </c>
    </row>
    <row r="92" s="14" customFormat="1">
      <c r="A92" s="14"/>
      <c r="B92" s="179"/>
      <c r="C92" s="14"/>
      <c r="D92" s="172" t="s">
        <v>156</v>
      </c>
      <c r="E92" s="180" t="s">
        <v>3</v>
      </c>
      <c r="F92" s="181" t="s">
        <v>158</v>
      </c>
      <c r="G92" s="14"/>
      <c r="H92" s="182">
        <v>1</v>
      </c>
      <c r="I92" s="14"/>
      <c r="J92" s="14"/>
      <c r="K92" s="14"/>
      <c r="L92" s="179"/>
      <c r="M92" s="183"/>
      <c r="N92" s="184"/>
      <c r="O92" s="184"/>
      <c r="P92" s="184"/>
      <c r="Q92" s="184"/>
      <c r="R92" s="184"/>
      <c r="S92" s="184"/>
      <c r="T92" s="185"/>
      <c r="U92" s="14"/>
      <c r="V92" s="14"/>
      <c r="W92" s="14"/>
      <c r="X92" s="14"/>
      <c r="Y92" s="14"/>
      <c r="Z92" s="14"/>
      <c r="AA92" s="14"/>
      <c r="AB92" s="14"/>
      <c r="AC92" s="14"/>
      <c r="AD92" s="14"/>
      <c r="AE92" s="14"/>
      <c r="AT92" s="180" t="s">
        <v>156</v>
      </c>
      <c r="AU92" s="180" t="s">
        <v>89</v>
      </c>
      <c r="AV92" s="14" t="s">
        <v>151</v>
      </c>
      <c r="AW92" s="14" t="s">
        <v>4</v>
      </c>
      <c r="AX92" s="14" t="s">
        <v>87</v>
      </c>
      <c r="AY92" s="180" t="s">
        <v>142</v>
      </c>
    </row>
    <row r="93" s="2" customFormat="1" ht="16.5" customHeight="1">
      <c r="A93" s="33"/>
      <c r="B93" s="158"/>
      <c r="C93" s="159" t="s">
        <v>159</v>
      </c>
      <c r="D93" s="159" t="s">
        <v>145</v>
      </c>
      <c r="E93" s="160" t="s">
        <v>160</v>
      </c>
      <c r="F93" s="161" t="s">
        <v>161</v>
      </c>
      <c r="G93" s="162" t="s">
        <v>148</v>
      </c>
      <c r="H93" s="163">
        <v>1</v>
      </c>
      <c r="I93" s="164">
        <v>8000</v>
      </c>
      <c r="J93" s="164">
        <f>ROUND(I93*H93,2)</f>
        <v>8000</v>
      </c>
      <c r="K93" s="161" t="s">
        <v>149</v>
      </c>
      <c r="L93" s="34"/>
      <c r="M93" s="165" t="s">
        <v>3</v>
      </c>
      <c r="N93" s="166" t="s">
        <v>52</v>
      </c>
      <c r="O93" s="167">
        <v>0</v>
      </c>
      <c r="P93" s="167">
        <f>O93*H93</f>
        <v>0</v>
      </c>
      <c r="Q93" s="167">
        <v>0</v>
      </c>
      <c r="R93" s="167">
        <f>Q93*H93</f>
        <v>0</v>
      </c>
      <c r="S93" s="167">
        <v>0</v>
      </c>
      <c r="T93" s="168">
        <f>S93*H93</f>
        <v>0</v>
      </c>
      <c r="U93" s="33"/>
      <c r="V93" s="33"/>
      <c r="W93" s="33"/>
      <c r="X93" s="33"/>
      <c r="Y93" s="33"/>
      <c r="Z93" s="33"/>
      <c r="AA93" s="33"/>
      <c r="AB93" s="33"/>
      <c r="AC93" s="33"/>
      <c r="AD93" s="33"/>
      <c r="AE93" s="33"/>
      <c r="AR93" s="169" t="s">
        <v>150</v>
      </c>
      <c r="AT93" s="169" t="s">
        <v>145</v>
      </c>
      <c r="AU93" s="169" t="s">
        <v>89</v>
      </c>
      <c r="AY93" s="19" t="s">
        <v>142</v>
      </c>
      <c r="BE93" s="170">
        <f>IF(N93="základní",J93,0)</f>
        <v>0</v>
      </c>
      <c r="BF93" s="170">
        <f>IF(N93="snížená",J93,0)</f>
        <v>0</v>
      </c>
      <c r="BG93" s="170">
        <f>IF(N93="zákl. přenesená",J93,0)</f>
        <v>8000</v>
      </c>
      <c r="BH93" s="170">
        <f>IF(N93="sníž. přenesená",J93,0)</f>
        <v>0</v>
      </c>
      <c r="BI93" s="170">
        <f>IF(N93="nulová",J93,0)</f>
        <v>0</v>
      </c>
      <c r="BJ93" s="19" t="s">
        <v>151</v>
      </c>
      <c r="BK93" s="170">
        <f>ROUND(I93*H93,2)</f>
        <v>8000</v>
      </c>
      <c r="BL93" s="19" t="s">
        <v>150</v>
      </c>
      <c r="BM93" s="169" t="s">
        <v>162</v>
      </c>
    </row>
    <row r="94" s="13" customFormat="1">
      <c r="A94" s="13"/>
      <c r="B94" s="171"/>
      <c r="C94" s="13"/>
      <c r="D94" s="172" t="s">
        <v>156</v>
      </c>
      <c r="E94" s="173" t="s">
        <v>3</v>
      </c>
      <c r="F94" s="174" t="s">
        <v>163</v>
      </c>
      <c r="G94" s="13"/>
      <c r="H94" s="175">
        <v>1</v>
      </c>
      <c r="I94" s="13"/>
      <c r="J94" s="13"/>
      <c r="K94" s="13"/>
      <c r="L94" s="171"/>
      <c r="M94" s="176"/>
      <c r="N94" s="177"/>
      <c r="O94" s="177"/>
      <c r="P94" s="177"/>
      <c r="Q94" s="177"/>
      <c r="R94" s="177"/>
      <c r="S94" s="177"/>
      <c r="T94" s="178"/>
      <c r="U94" s="13"/>
      <c r="V94" s="13"/>
      <c r="W94" s="13"/>
      <c r="X94" s="13"/>
      <c r="Y94" s="13"/>
      <c r="Z94" s="13"/>
      <c r="AA94" s="13"/>
      <c r="AB94" s="13"/>
      <c r="AC94" s="13"/>
      <c r="AD94" s="13"/>
      <c r="AE94" s="13"/>
      <c r="AT94" s="173" t="s">
        <v>156</v>
      </c>
      <c r="AU94" s="173" t="s">
        <v>89</v>
      </c>
      <c r="AV94" s="13" t="s">
        <v>89</v>
      </c>
      <c r="AW94" s="13" t="s">
        <v>41</v>
      </c>
      <c r="AX94" s="13" t="s">
        <v>79</v>
      </c>
      <c r="AY94" s="173" t="s">
        <v>142</v>
      </c>
    </row>
    <row r="95" s="14" customFormat="1">
      <c r="A95" s="14"/>
      <c r="B95" s="179"/>
      <c r="C95" s="14"/>
      <c r="D95" s="172" t="s">
        <v>156</v>
      </c>
      <c r="E95" s="180" t="s">
        <v>3</v>
      </c>
      <c r="F95" s="181" t="s">
        <v>158</v>
      </c>
      <c r="G95" s="14"/>
      <c r="H95" s="182">
        <v>1</v>
      </c>
      <c r="I95" s="14"/>
      <c r="J95" s="14"/>
      <c r="K95" s="14"/>
      <c r="L95" s="179"/>
      <c r="M95" s="183"/>
      <c r="N95" s="184"/>
      <c r="O95" s="184"/>
      <c r="P95" s="184"/>
      <c r="Q95" s="184"/>
      <c r="R95" s="184"/>
      <c r="S95" s="184"/>
      <c r="T95" s="185"/>
      <c r="U95" s="14"/>
      <c r="V95" s="14"/>
      <c r="W95" s="14"/>
      <c r="X95" s="14"/>
      <c r="Y95" s="14"/>
      <c r="Z95" s="14"/>
      <c r="AA95" s="14"/>
      <c r="AB95" s="14"/>
      <c r="AC95" s="14"/>
      <c r="AD95" s="14"/>
      <c r="AE95" s="14"/>
      <c r="AT95" s="180" t="s">
        <v>156</v>
      </c>
      <c r="AU95" s="180" t="s">
        <v>89</v>
      </c>
      <c r="AV95" s="14" t="s">
        <v>151</v>
      </c>
      <c r="AW95" s="14" t="s">
        <v>4</v>
      </c>
      <c r="AX95" s="14" t="s">
        <v>87</v>
      </c>
      <c r="AY95" s="180" t="s">
        <v>142</v>
      </c>
    </row>
    <row r="96" s="2" customFormat="1" ht="16.5" customHeight="1">
      <c r="A96" s="33"/>
      <c r="B96" s="158"/>
      <c r="C96" s="159" t="s">
        <v>151</v>
      </c>
      <c r="D96" s="159" t="s">
        <v>145</v>
      </c>
      <c r="E96" s="160" t="s">
        <v>164</v>
      </c>
      <c r="F96" s="161" t="s">
        <v>165</v>
      </c>
      <c r="G96" s="162" t="s">
        <v>148</v>
      </c>
      <c r="H96" s="163">
        <v>1</v>
      </c>
      <c r="I96" s="164">
        <v>30000</v>
      </c>
      <c r="J96" s="164">
        <f>ROUND(I96*H96,2)</f>
        <v>30000</v>
      </c>
      <c r="K96" s="161" t="s">
        <v>149</v>
      </c>
      <c r="L96" s="34"/>
      <c r="M96" s="165" t="s">
        <v>3</v>
      </c>
      <c r="N96" s="166" t="s">
        <v>52</v>
      </c>
      <c r="O96" s="167">
        <v>0</v>
      </c>
      <c r="P96" s="167">
        <f>O96*H96</f>
        <v>0</v>
      </c>
      <c r="Q96" s="167">
        <v>0</v>
      </c>
      <c r="R96" s="167">
        <f>Q96*H96</f>
        <v>0</v>
      </c>
      <c r="S96" s="167">
        <v>0</v>
      </c>
      <c r="T96" s="168">
        <f>S96*H96</f>
        <v>0</v>
      </c>
      <c r="U96" s="33"/>
      <c r="V96" s="33"/>
      <c r="W96" s="33"/>
      <c r="X96" s="33"/>
      <c r="Y96" s="33"/>
      <c r="Z96" s="33"/>
      <c r="AA96" s="33"/>
      <c r="AB96" s="33"/>
      <c r="AC96" s="33"/>
      <c r="AD96" s="33"/>
      <c r="AE96" s="33"/>
      <c r="AR96" s="169" t="s">
        <v>150</v>
      </c>
      <c r="AT96" s="169" t="s">
        <v>145</v>
      </c>
      <c r="AU96" s="169" t="s">
        <v>89</v>
      </c>
      <c r="AY96" s="19" t="s">
        <v>142</v>
      </c>
      <c r="BE96" s="170">
        <f>IF(N96="základní",J96,0)</f>
        <v>0</v>
      </c>
      <c r="BF96" s="170">
        <f>IF(N96="snížená",J96,0)</f>
        <v>0</v>
      </c>
      <c r="BG96" s="170">
        <f>IF(N96="zákl. přenesená",J96,0)</f>
        <v>30000</v>
      </c>
      <c r="BH96" s="170">
        <f>IF(N96="sníž. přenesená",J96,0)</f>
        <v>0</v>
      </c>
      <c r="BI96" s="170">
        <f>IF(N96="nulová",J96,0)</f>
        <v>0</v>
      </c>
      <c r="BJ96" s="19" t="s">
        <v>151</v>
      </c>
      <c r="BK96" s="170">
        <f>ROUND(I96*H96,2)</f>
        <v>30000</v>
      </c>
      <c r="BL96" s="19" t="s">
        <v>150</v>
      </c>
      <c r="BM96" s="169" t="s">
        <v>166</v>
      </c>
    </row>
    <row r="97" s="13" customFormat="1">
      <c r="A97" s="13"/>
      <c r="B97" s="171"/>
      <c r="C97" s="13"/>
      <c r="D97" s="172" t="s">
        <v>156</v>
      </c>
      <c r="E97" s="173" t="s">
        <v>3</v>
      </c>
      <c r="F97" s="174" t="s">
        <v>167</v>
      </c>
      <c r="G97" s="13"/>
      <c r="H97" s="175">
        <v>1</v>
      </c>
      <c r="I97" s="13"/>
      <c r="J97" s="13"/>
      <c r="K97" s="13"/>
      <c r="L97" s="171"/>
      <c r="M97" s="176"/>
      <c r="N97" s="177"/>
      <c r="O97" s="177"/>
      <c r="P97" s="177"/>
      <c r="Q97" s="177"/>
      <c r="R97" s="177"/>
      <c r="S97" s="177"/>
      <c r="T97" s="178"/>
      <c r="U97" s="13"/>
      <c r="V97" s="13"/>
      <c r="W97" s="13"/>
      <c r="X97" s="13"/>
      <c r="Y97" s="13"/>
      <c r="Z97" s="13"/>
      <c r="AA97" s="13"/>
      <c r="AB97" s="13"/>
      <c r="AC97" s="13"/>
      <c r="AD97" s="13"/>
      <c r="AE97" s="13"/>
      <c r="AT97" s="173" t="s">
        <v>156</v>
      </c>
      <c r="AU97" s="173" t="s">
        <v>89</v>
      </c>
      <c r="AV97" s="13" t="s">
        <v>89</v>
      </c>
      <c r="AW97" s="13" t="s">
        <v>41</v>
      </c>
      <c r="AX97" s="13" t="s">
        <v>79</v>
      </c>
      <c r="AY97" s="173" t="s">
        <v>142</v>
      </c>
    </row>
    <row r="98" s="14" customFormat="1">
      <c r="A98" s="14"/>
      <c r="B98" s="179"/>
      <c r="C98" s="14"/>
      <c r="D98" s="172" t="s">
        <v>156</v>
      </c>
      <c r="E98" s="180" t="s">
        <v>3</v>
      </c>
      <c r="F98" s="181" t="s">
        <v>158</v>
      </c>
      <c r="G98" s="14"/>
      <c r="H98" s="182">
        <v>1</v>
      </c>
      <c r="I98" s="14"/>
      <c r="J98" s="14"/>
      <c r="K98" s="14"/>
      <c r="L98" s="179"/>
      <c r="M98" s="183"/>
      <c r="N98" s="184"/>
      <c r="O98" s="184"/>
      <c r="P98" s="184"/>
      <c r="Q98" s="184"/>
      <c r="R98" s="184"/>
      <c r="S98" s="184"/>
      <c r="T98" s="185"/>
      <c r="U98" s="14"/>
      <c r="V98" s="14"/>
      <c r="W98" s="14"/>
      <c r="X98" s="14"/>
      <c r="Y98" s="14"/>
      <c r="Z98" s="14"/>
      <c r="AA98" s="14"/>
      <c r="AB98" s="14"/>
      <c r="AC98" s="14"/>
      <c r="AD98" s="14"/>
      <c r="AE98" s="14"/>
      <c r="AT98" s="180" t="s">
        <v>156</v>
      </c>
      <c r="AU98" s="180" t="s">
        <v>89</v>
      </c>
      <c r="AV98" s="14" t="s">
        <v>151</v>
      </c>
      <c r="AW98" s="14" t="s">
        <v>4</v>
      </c>
      <c r="AX98" s="14" t="s">
        <v>87</v>
      </c>
      <c r="AY98" s="180" t="s">
        <v>142</v>
      </c>
    </row>
    <row r="99" s="2" customFormat="1" ht="16.5" customHeight="1">
      <c r="A99" s="33"/>
      <c r="B99" s="158"/>
      <c r="C99" s="159" t="s">
        <v>141</v>
      </c>
      <c r="D99" s="159" t="s">
        <v>145</v>
      </c>
      <c r="E99" s="160" t="s">
        <v>168</v>
      </c>
      <c r="F99" s="161" t="s">
        <v>169</v>
      </c>
      <c r="G99" s="162" t="s">
        <v>148</v>
      </c>
      <c r="H99" s="163">
        <v>3</v>
      </c>
      <c r="I99" s="164">
        <v>9000</v>
      </c>
      <c r="J99" s="164">
        <f>ROUND(I99*H99,2)</f>
        <v>27000</v>
      </c>
      <c r="K99" s="161" t="s">
        <v>149</v>
      </c>
      <c r="L99" s="34"/>
      <c r="M99" s="165" t="s">
        <v>3</v>
      </c>
      <c r="N99" s="166" t="s">
        <v>52</v>
      </c>
      <c r="O99" s="167">
        <v>0</v>
      </c>
      <c r="P99" s="167">
        <f>O99*H99</f>
        <v>0</v>
      </c>
      <c r="Q99" s="167">
        <v>0</v>
      </c>
      <c r="R99" s="167">
        <f>Q99*H99</f>
        <v>0</v>
      </c>
      <c r="S99" s="167">
        <v>0</v>
      </c>
      <c r="T99" s="168">
        <f>S99*H99</f>
        <v>0</v>
      </c>
      <c r="U99" s="33"/>
      <c r="V99" s="33"/>
      <c r="W99" s="33"/>
      <c r="X99" s="33"/>
      <c r="Y99" s="33"/>
      <c r="Z99" s="33"/>
      <c r="AA99" s="33"/>
      <c r="AB99" s="33"/>
      <c r="AC99" s="33"/>
      <c r="AD99" s="33"/>
      <c r="AE99" s="33"/>
      <c r="AR99" s="169" t="s">
        <v>150</v>
      </c>
      <c r="AT99" s="169" t="s">
        <v>145</v>
      </c>
      <c r="AU99" s="169" t="s">
        <v>89</v>
      </c>
      <c r="AY99" s="19" t="s">
        <v>142</v>
      </c>
      <c r="BE99" s="170">
        <f>IF(N99="základní",J99,0)</f>
        <v>0</v>
      </c>
      <c r="BF99" s="170">
        <f>IF(N99="snížená",J99,0)</f>
        <v>0</v>
      </c>
      <c r="BG99" s="170">
        <f>IF(N99="zákl. přenesená",J99,0)</f>
        <v>27000</v>
      </c>
      <c r="BH99" s="170">
        <f>IF(N99="sníž. přenesená",J99,0)</f>
        <v>0</v>
      </c>
      <c r="BI99" s="170">
        <f>IF(N99="nulová",J99,0)</f>
        <v>0</v>
      </c>
      <c r="BJ99" s="19" t="s">
        <v>151</v>
      </c>
      <c r="BK99" s="170">
        <f>ROUND(I99*H99,2)</f>
        <v>27000</v>
      </c>
      <c r="BL99" s="19" t="s">
        <v>150</v>
      </c>
      <c r="BM99" s="169" t="s">
        <v>170</v>
      </c>
    </row>
    <row r="100" s="13" customFormat="1">
      <c r="A100" s="13"/>
      <c r="B100" s="171"/>
      <c r="C100" s="13"/>
      <c r="D100" s="172" t="s">
        <v>156</v>
      </c>
      <c r="E100" s="173" t="s">
        <v>3</v>
      </c>
      <c r="F100" s="174" t="s">
        <v>171</v>
      </c>
      <c r="G100" s="13"/>
      <c r="H100" s="175">
        <v>1</v>
      </c>
      <c r="I100" s="13"/>
      <c r="J100" s="13"/>
      <c r="K100" s="13"/>
      <c r="L100" s="171"/>
      <c r="M100" s="176"/>
      <c r="N100" s="177"/>
      <c r="O100" s="177"/>
      <c r="P100" s="177"/>
      <c r="Q100" s="177"/>
      <c r="R100" s="177"/>
      <c r="S100" s="177"/>
      <c r="T100" s="178"/>
      <c r="U100" s="13"/>
      <c r="V100" s="13"/>
      <c r="W100" s="13"/>
      <c r="X100" s="13"/>
      <c r="Y100" s="13"/>
      <c r="Z100" s="13"/>
      <c r="AA100" s="13"/>
      <c r="AB100" s="13"/>
      <c r="AC100" s="13"/>
      <c r="AD100" s="13"/>
      <c r="AE100" s="13"/>
      <c r="AT100" s="173" t="s">
        <v>156</v>
      </c>
      <c r="AU100" s="173" t="s">
        <v>89</v>
      </c>
      <c r="AV100" s="13" t="s">
        <v>89</v>
      </c>
      <c r="AW100" s="13" t="s">
        <v>41</v>
      </c>
      <c r="AX100" s="13" t="s">
        <v>79</v>
      </c>
      <c r="AY100" s="173" t="s">
        <v>142</v>
      </c>
    </row>
    <row r="101" s="13" customFormat="1">
      <c r="A101" s="13"/>
      <c r="B101" s="171"/>
      <c r="C101" s="13"/>
      <c r="D101" s="172" t="s">
        <v>156</v>
      </c>
      <c r="E101" s="173" t="s">
        <v>3</v>
      </c>
      <c r="F101" s="174" t="s">
        <v>172</v>
      </c>
      <c r="G101" s="13"/>
      <c r="H101" s="175">
        <v>1</v>
      </c>
      <c r="I101" s="13"/>
      <c r="J101" s="13"/>
      <c r="K101" s="13"/>
      <c r="L101" s="171"/>
      <c r="M101" s="176"/>
      <c r="N101" s="177"/>
      <c r="O101" s="177"/>
      <c r="P101" s="177"/>
      <c r="Q101" s="177"/>
      <c r="R101" s="177"/>
      <c r="S101" s="177"/>
      <c r="T101" s="178"/>
      <c r="U101" s="13"/>
      <c r="V101" s="13"/>
      <c r="W101" s="13"/>
      <c r="X101" s="13"/>
      <c r="Y101" s="13"/>
      <c r="Z101" s="13"/>
      <c r="AA101" s="13"/>
      <c r="AB101" s="13"/>
      <c r="AC101" s="13"/>
      <c r="AD101" s="13"/>
      <c r="AE101" s="13"/>
      <c r="AT101" s="173" t="s">
        <v>156</v>
      </c>
      <c r="AU101" s="173" t="s">
        <v>89</v>
      </c>
      <c r="AV101" s="13" t="s">
        <v>89</v>
      </c>
      <c r="AW101" s="13" t="s">
        <v>41</v>
      </c>
      <c r="AX101" s="13" t="s">
        <v>79</v>
      </c>
      <c r="AY101" s="173" t="s">
        <v>142</v>
      </c>
    </row>
    <row r="102" s="13" customFormat="1">
      <c r="A102" s="13"/>
      <c r="B102" s="171"/>
      <c r="C102" s="13"/>
      <c r="D102" s="172" t="s">
        <v>156</v>
      </c>
      <c r="E102" s="173" t="s">
        <v>3</v>
      </c>
      <c r="F102" s="174" t="s">
        <v>173</v>
      </c>
      <c r="G102" s="13"/>
      <c r="H102" s="175">
        <v>1</v>
      </c>
      <c r="I102" s="13"/>
      <c r="J102" s="13"/>
      <c r="K102" s="13"/>
      <c r="L102" s="171"/>
      <c r="M102" s="176"/>
      <c r="N102" s="177"/>
      <c r="O102" s="177"/>
      <c r="P102" s="177"/>
      <c r="Q102" s="177"/>
      <c r="R102" s="177"/>
      <c r="S102" s="177"/>
      <c r="T102" s="178"/>
      <c r="U102" s="13"/>
      <c r="V102" s="13"/>
      <c r="W102" s="13"/>
      <c r="X102" s="13"/>
      <c r="Y102" s="13"/>
      <c r="Z102" s="13"/>
      <c r="AA102" s="13"/>
      <c r="AB102" s="13"/>
      <c r="AC102" s="13"/>
      <c r="AD102" s="13"/>
      <c r="AE102" s="13"/>
      <c r="AT102" s="173" t="s">
        <v>156</v>
      </c>
      <c r="AU102" s="173" t="s">
        <v>89</v>
      </c>
      <c r="AV102" s="13" t="s">
        <v>89</v>
      </c>
      <c r="AW102" s="13" t="s">
        <v>41</v>
      </c>
      <c r="AX102" s="13" t="s">
        <v>79</v>
      </c>
      <c r="AY102" s="173" t="s">
        <v>142</v>
      </c>
    </row>
    <row r="103" s="14" customFormat="1">
      <c r="A103" s="14"/>
      <c r="B103" s="179"/>
      <c r="C103" s="14"/>
      <c r="D103" s="172" t="s">
        <v>156</v>
      </c>
      <c r="E103" s="180" t="s">
        <v>3</v>
      </c>
      <c r="F103" s="181" t="s">
        <v>158</v>
      </c>
      <c r="G103" s="14"/>
      <c r="H103" s="182">
        <v>3</v>
      </c>
      <c r="I103" s="14"/>
      <c r="J103" s="14"/>
      <c r="K103" s="14"/>
      <c r="L103" s="179"/>
      <c r="M103" s="183"/>
      <c r="N103" s="184"/>
      <c r="O103" s="184"/>
      <c r="P103" s="184"/>
      <c r="Q103" s="184"/>
      <c r="R103" s="184"/>
      <c r="S103" s="184"/>
      <c r="T103" s="185"/>
      <c r="U103" s="14"/>
      <c r="V103" s="14"/>
      <c r="W103" s="14"/>
      <c r="X103" s="14"/>
      <c r="Y103" s="14"/>
      <c r="Z103" s="14"/>
      <c r="AA103" s="14"/>
      <c r="AB103" s="14"/>
      <c r="AC103" s="14"/>
      <c r="AD103" s="14"/>
      <c r="AE103" s="14"/>
      <c r="AT103" s="180" t="s">
        <v>156</v>
      </c>
      <c r="AU103" s="180" t="s">
        <v>89</v>
      </c>
      <c r="AV103" s="14" t="s">
        <v>151</v>
      </c>
      <c r="AW103" s="14" t="s">
        <v>4</v>
      </c>
      <c r="AX103" s="14" t="s">
        <v>87</v>
      </c>
      <c r="AY103" s="180" t="s">
        <v>142</v>
      </c>
    </row>
    <row r="104" s="2" customFormat="1" ht="16.5" customHeight="1">
      <c r="A104" s="33"/>
      <c r="B104" s="158"/>
      <c r="C104" s="159" t="s">
        <v>174</v>
      </c>
      <c r="D104" s="159" t="s">
        <v>145</v>
      </c>
      <c r="E104" s="160" t="s">
        <v>175</v>
      </c>
      <c r="F104" s="161" t="s">
        <v>176</v>
      </c>
      <c r="G104" s="162" t="s">
        <v>148</v>
      </c>
      <c r="H104" s="163">
        <v>1</v>
      </c>
      <c r="I104" s="164">
        <v>6000</v>
      </c>
      <c r="J104" s="164">
        <f>ROUND(I104*H104,2)</f>
        <v>6000</v>
      </c>
      <c r="K104" s="161" t="s">
        <v>149</v>
      </c>
      <c r="L104" s="34"/>
      <c r="M104" s="165" t="s">
        <v>3</v>
      </c>
      <c r="N104" s="166" t="s">
        <v>52</v>
      </c>
      <c r="O104" s="167">
        <v>0</v>
      </c>
      <c r="P104" s="167">
        <f>O104*H104</f>
        <v>0</v>
      </c>
      <c r="Q104" s="167">
        <v>0</v>
      </c>
      <c r="R104" s="167">
        <f>Q104*H104</f>
        <v>0</v>
      </c>
      <c r="S104" s="167">
        <v>0</v>
      </c>
      <c r="T104" s="168">
        <f>S104*H104</f>
        <v>0</v>
      </c>
      <c r="U104" s="33"/>
      <c r="V104" s="33"/>
      <c r="W104" s="33"/>
      <c r="X104" s="33"/>
      <c r="Y104" s="33"/>
      <c r="Z104" s="33"/>
      <c r="AA104" s="33"/>
      <c r="AB104" s="33"/>
      <c r="AC104" s="33"/>
      <c r="AD104" s="33"/>
      <c r="AE104" s="33"/>
      <c r="AR104" s="169" t="s">
        <v>150</v>
      </c>
      <c r="AT104" s="169" t="s">
        <v>145</v>
      </c>
      <c r="AU104" s="169" t="s">
        <v>89</v>
      </c>
      <c r="AY104" s="19" t="s">
        <v>142</v>
      </c>
      <c r="BE104" s="170">
        <f>IF(N104="základní",J104,0)</f>
        <v>0</v>
      </c>
      <c r="BF104" s="170">
        <f>IF(N104="snížená",J104,0)</f>
        <v>0</v>
      </c>
      <c r="BG104" s="170">
        <f>IF(N104="zákl. přenesená",J104,0)</f>
        <v>6000</v>
      </c>
      <c r="BH104" s="170">
        <f>IF(N104="sníž. přenesená",J104,0)</f>
        <v>0</v>
      </c>
      <c r="BI104" s="170">
        <f>IF(N104="nulová",J104,0)</f>
        <v>0</v>
      </c>
      <c r="BJ104" s="19" t="s">
        <v>151</v>
      </c>
      <c r="BK104" s="170">
        <f>ROUND(I104*H104,2)</f>
        <v>6000</v>
      </c>
      <c r="BL104" s="19" t="s">
        <v>150</v>
      </c>
      <c r="BM104" s="169" t="s">
        <v>177</v>
      </c>
    </row>
    <row r="105" s="13" customFormat="1">
      <c r="A105" s="13"/>
      <c r="B105" s="171"/>
      <c r="C105" s="13"/>
      <c r="D105" s="172" t="s">
        <v>156</v>
      </c>
      <c r="E105" s="173" t="s">
        <v>3</v>
      </c>
      <c r="F105" s="174" t="s">
        <v>178</v>
      </c>
      <c r="G105" s="13"/>
      <c r="H105" s="175">
        <v>1</v>
      </c>
      <c r="I105" s="13"/>
      <c r="J105" s="13"/>
      <c r="K105" s="13"/>
      <c r="L105" s="171"/>
      <c r="M105" s="176"/>
      <c r="N105" s="177"/>
      <c r="O105" s="177"/>
      <c r="P105" s="177"/>
      <c r="Q105" s="177"/>
      <c r="R105" s="177"/>
      <c r="S105" s="177"/>
      <c r="T105" s="178"/>
      <c r="U105" s="13"/>
      <c r="V105" s="13"/>
      <c r="W105" s="13"/>
      <c r="X105" s="13"/>
      <c r="Y105" s="13"/>
      <c r="Z105" s="13"/>
      <c r="AA105" s="13"/>
      <c r="AB105" s="13"/>
      <c r="AC105" s="13"/>
      <c r="AD105" s="13"/>
      <c r="AE105" s="13"/>
      <c r="AT105" s="173" t="s">
        <v>156</v>
      </c>
      <c r="AU105" s="173" t="s">
        <v>89</v>
      </c>
      <c r="AV105" s="13" t="s">
        <v>89</v>
      </c>
      <c r="AW105" s="13" t="s">
        <v>41</v>
      </c>
      <c r="AX105" s="13" t="s">
        <v>79</v>
      </c>
      <c r="AY105" s="173" t="s">
        <v>142</v>
      </c>
    </row>
    <row r="106" s="14" customFormat="1">
      <c r="A106" s="14"/>
      <c r="B106" s="179"/>
      <c r="C106" s="14"/>
      <c r="D106" s="172" t="s">
        <v>156</v>
      </c>
      <c r="E106" s="180" t="s">
        <v>3</v>
      </c>
      <c r="F106" s="181" t="s">
        <v>158</v>
      </c>
      <c r="G106" s="14"/>
      <c r="H106" s="182">
        <v>1</v>
      </c>
      <c r="I106" s="14"/>
      <c r="J106" s="14"/>
      <c r="K106" s="14"/>
      <c r="L106" s="179"/>
      <c r="M106" s="183"/>
      <c r="N106" s="184"/>
      <c r="O106" s="184"/>
      <c r="P106" s="184"/>
      <c r="Q106" s="184"/>
      <c r="R106" s="184"/>
      <c r="S106" s="184"/>
      <c r="T106" s="185"/>
      <c r="U106" s="14"/>
      <c r="V106" s="14"/>
      <c r="W106" s="14"/>
      <c r="X106" s="14"/>
      <c r="Y106" s="14"/>
      <c r="Z106" s="14"/>
      <c r="AA106" s="14"/>
      <c r="AB106" s="14"/>
      <c r="AC106" s="14"/>
      <c r="AD106" s="14"/>
      <c r="AE106" s="14"/>
      <c r="AT106" s="180" t="s">
        <v>156</v>
      </c>
      <c r="AU106" s="180" t="s">
        <v>89</v>
      </c>
      <c r="AV106" s="14" t="s">
        <v>151</v>
      </c>
      <c r="AW106" s="14" t="s">
        <v>4</v>
      </c>
      <c r="AX106" s="14" t="s">
        <v>87</v>
      </c>
      <c r="AY106" s="180" t="s">
        <v>142</v>
      </c>
    </row>
    <row r="107" s="12" customFormat="1" ht="22.8" customHeight="1">
      <c r="A107" s="12"/>
      <c r="B107" s="146"/>
      <c r="C107" s="12"/>
      <c r="D107" s="147" t="s">
        <v>78</v>
      </c>
      <c r="E107" s="156" t="s">
        <v>179</v>
      </c>
      <c r="F107" s="156" t="s">
        <v>180</v>
      </c>
      <c r="G107" s="12"/>
      <c r="H107" s="12"/>
      <c r="I107" s="12"/>
      <c r="J107" s="157">
        <f>BK107</f>
        <v>40000</v>
      </c>
      <c r="K107" s="12"/>
      <c r="L107" s="146"/>
      <c r="M107" s="150"/>
      <c r="N107" s="151"/>
      <c r="O107" s="151"/>
      <c r="P107" s="152">
        <f>SUM(P108:P111)</f>
        <v>0</v>
      </c>
      <c r="Q107" s="151"/>
      <c r="R107" s="152">
        <f>SUM(R108:R111)</f>
        <v>0</v>
      </c>
      <c r="S107" s="151"/>
      <c r="T107" s="153">
        <f>SUM(T108:T111)</f>
        <v>0</v>
      </c>
      <c r="U107" s="12"/>
      <c r="V107" s="12"/>
      <c r="W107" s="12"/>
      <c r="X107" s="12"/>
      <c r="Y107" s="12"/>
      <c r="Z107" s="12"/>
      <c r="AA107" s="12"/>
      <c r="AB107" s="12"/>
      <c r="AC107" s="12"/>
      <c r="AD107" s="12"/>
      <c r="AE107" s="12"/>
      <c r="AR107" s="147" t="s">
        <v>141</v>
      </c>
      <c r="AT107" s="154" t="s">
        <v>78</v>
      </c>
      <c r="AU107" s="154" t="s">
        <v>87</v>
      </c>
      <c r="AY107" s="147" t="s">
        <v>142</v>
      </c>
      <c r="BK107" s="155">
        <f>SUM(BK108:BK111)</f>
        <v>40000</v>
      </c>
    </row>
    <row r="108" s="2" customFormat="1" ht="16.5" customHeight="1">
      <c r="A108" s="33"/>
      <c r="B108" s="158"/>
      <c r="C108" s="159" t="s">
        <v>181</v>
      </c>
      <c r="D108" s="159" t="s">
        <v>145</v>
      </c>
      <c r="E108" s="160" t="s">
        <v>182</v>
      </c>
      <c r="F108" s="161" t="s">
        <v>180</v>
      </c>
      <c r="G108" s="162" t="s">
        <v>148</v>
      </c>
      <c r="H108" s="163">
        <v>1</v>
      </c>
      <c r="I108" s="164">
        <v>20000</v>
      </c>
      <c r="J108" s="164">
        <f>ROUND(I108*H108,2)</f>
        <v>20000</v>
      </c>
      <c r="K108" s="161" t="s">
        <v>149</v>
      </c>
      <c r="L108" s="34"/>
      <c r="M108" s="165" t="s">
        <v>3</v>
      </c>
      <c r="N108" s="166" t="s">
        <v>52</v>
      </c>
      <c r="O108" s="167">
        <v>0</v>
      </c>
      <c r="P108" s="167">
        <f>O108*H108</f>
        <v>0</v>
      </c>
      <c r="Q108" s="167">
        <v>0</v>
      </c>
      <c r="R108" s="167">
        <f>Q108*H108</f>
        <v>0</v>
      </c>
      <c r="S108" s="167">
        <v>0</v>
      </c>
      <c r="T108" s="168">
        <f>S108*H108</f>
        <v>0</v>
      </c>
      <c r="U108" s="33"/>
      <c r="V108" s="33"/>
      <c r="W108" s="33"/>
      <c r="X108" s="33"/>
      <c r="Y108" s="33"/>
      <c r="Z108" s="33"/>
      <c r="AA108" s="33"/>
      <c r="AB108" s="33"/>
      <c r="AC108" s="33"/>
      <c r="AD108" s="33"/>
      <c r="AE108" s="33"/>
      <c r="AR108" s="169" t="s">
        <v>150</v>
      </c>
      <c r="AT108" s="169" t="s">
        <v>145</v>
      </c>
      <c r="AU108" s="169" t="s">
        <v>89</v>
      </c>
      <c r="AY108" s="19" t="s">
        <v>142</v>
      </c>
      <c r="BE108" s="170">
        <f>IF(N108="základní",J108,0)</f>
        <v>0</v>
      </c>
      <c r="BF108" s="170">
        <f>IF(N108="snížená",J108,0)</f>
        <v>0</v>
      </c>
      <c r="BG108" s="170">
        <f>IF(N108="zákl. přenesená",J108,0)</f>
        <v>20000</v>
      </c>
      <c r="BH108" s="170">
        <f>IF(N108="sníž. přenesená",J108,0)</f>
        <v>0</v>
      </c>
      <c r="BI108" s="170">
        <f>IF(N108="nulová",J108,0)</f>
        <v>0</v>
      </c>
      <c r="BJ108" s="19" t="s">
        <v>151</v>
      </c>
      <c r="BK108" s="170">
        <f>ROUND(I108*H108,2)</f>
        <v>20000</v>
      </c>
      <c r="BL108" s="19" t="s">
        <v>150</v>
      </c>
      <c r="BM108" s="169" t="s">
        <v>183</v>
      </c>
    </row>
    <row r="109" s="2" customFormat="1" ht="16.5" customHeight="1">
      <c r="A109" s="33"/>
      <c r="B109" s="158"/>
      <c r="C109" s="159" t="s">
        <v>184</v>
      </c>
      <c r="D109" s="159" t="s">
        <v>145</v>
      </c>
      <c r="E109" s="160" t="s">
        <v>185</v>
      </c>
      <c r="F109" s="161" t="s">
        <v>186</v>
      </c>
      <c r="G109" s="162" t="s">
        <v>148</v>
      </c>
      <c r="H109" s="163">
        <v>1</v>
      </c>
      <c r="I109" s="164">
        <v>20000</v>
      </c>
      <c r="J109" s="164">
        <f>ROUND(I109*H109,2)</f>
        <v>20000</v>
      </c>
      <c r="K109" s="161" t="s">
        <v>149</v>
      </c>
      <c r="L109" s="34"/>
      <c r="M109" s="165" t="s">
        <v>3</v>
      </c>
      <c r="N109" s="166" t="s">
        <v>52</v>
      </c>
      <c r="O109" s="167">
        <v>0</v>
      </c>
      <c r="P109" s="167">
        <f>O109*H109</f>
        <v>0</v>
      </c>
      <c r="Q109" s="167">
        <v>0</v>
      </c>
      <c r="R109" s="167">
        <f>Q109*H109</f>
        <v>0</v>
      </c>
      <c r="S109" s="167">
        <v>0</v>
      </c>
      <c r="T109" s="168">
        <f>S109*H109</f>
        <v>0</v>
      </c>
      <c r="U109" s="33"/>
      <c r="V109" s="33"/>
      <c r="W109" s="33"/>
      <c r="X109" s="33"/>
      <c r="Y109" s="33"/>
      <c r="Z109" s="33"/>
      <c r="AA109" s="33"/>
      <c r="AB109" s="33"/>
      <c r="AC109" s="33"/>
      <c r="AD109" s="33"/>
      <c r="AE109" s="33"/>
      <c r="AR109" s="169" t="s">
        <v>150</v>
      </c>
      <c r="AT109" s="169" t="s">
        <v>145</v>
      </c>
      <c r="AU109" s="169" t="s">
        <v>89</v>
      </c>
      <c r="AY109" s="19" t="s">
        <v>142</v>
      </c>
      <c r="BE109" s="170">
        <f>IF(N109="základní",J109,0)</f>
        <v>0</v>
      </c>
      <c r="BF109" s="170">
        <f>IF(N109="snížená",J109,0)</f>
        <v>0</v>
      </c>
      <c r="BG109" s="170">
        <f>IF(N109="zákl. přenesená",J109,0)</f>
        <v>20000</v>
      </c>
      <c r="BH109" s="170">
        <f>IF(N109="sníž. přenesená",J109,0)</f>
        <v>0</v>
      </c>
      <c r="BI109" s="170">
        <f>IF(N109="nulová",J109,0)</f>
        <v>0</v>
      </c>
      <c r="BJ109" s="19" t="s">
        <v>151</v>
      </c>
      <c r="BK109" s="170">
        <f>ROUND(I109*H109,2)</f>
        <v>20000</v>
      </c>
      <c r="BL109" s="19" t="s">
        <v>150</v>
      </c>
      <c r="BM109" s="169" t="s">
        <v>187</v>
      </c>
    </row>
    <row r="110" s="13" customFormat="1">
      <c r="A110" s="13"/>
      <c r="B110" s="171"/>
      <c r="C110" s="13"/>
      <c r="D110" s="172" t="s">
        <v>156</v>
      </c>
      <c r="E110" s="173" t="s">
        <v>3</v>
      </c>
      <c r="F110" s="174" t="s">
        <v>188</v>
      </c>
      <c r="G110" s="13"/>
      <c r="H110" s="175">
        <v>1</v>
      </c>
      <c r="I110" s="13"/>
      <c r="J110" s="13"/>
      <c r="K110" s="13"/>
      <c r="L110" s="171"/>
      <c r="M110" s="176"/>
      <c r="N110" s="177"/>
      <c r="O110" s="177"/>
      <c r="P110" s="177"/>
      <c r="Q110" s="177"/>
      <c r="R110" s="177"/>
      <c r="S110" s="177"/>
      <c r="T110" s="178"/>
      <c r="U110" s="13"/>
      <c r="V110" s="13"/>
      <c r="W110" s="13"/>
      <c r="X110" s="13"/>
      <c r="Y110" s="13"/>
      <c r="Z110" s="13"/>
      <c r="AA110" s="13"/>
      <c r="AB110" s="13"/>
      <c r="AC110" s="13"/>
      <c r="AD110" s="13"/>
      <c r="AE110" s="13"/>
      <c r="AT110" s="173" t="s">
        <v>156</v>
      </c>
      <c r="AU110" s="173" t="s">
        <v>89</v>
      </c>
      <c r="AV110" s="13" t="s">
        <v>89</v>
      </c>
      <c r="AW110" s="13" t="s">
        <v>41</v>
      </c>
      <c r="AX110" s="13" t="s">
        <v>79</v>
      </c>
      <c r="AY110" s="173" t="s">
        <v>142</v>
      </c>
    </row>
    <row r="111" s="14" customFormat="1">
      <c r="A111" s="14"/>
      <c r="B111" s="179"/>
      <c r="C111" s="14"/>
      <c r="D111" s="172" t="s">
        <v>156</v>
      </c>
      <c r="E111" s="180" t="s">
        <v>3</v>
      </c>
      <c r="F111" s="181" t="s">
        <v>158</v>
      </c>
      <c r="G111" s="14"/>
      <c r="H111" s="182">
        <v>1</v>
      </c>
      <c r="I111" s="14"/>
      <c r="J111" s="14"/>
      <c r="K111" s="14"/>
      <c r="L111" s="179"/>
      <c r="M111" s="183"/>
      <c r="N111" s="184"/>
      <c r="O111" s="184"/>
      <c r="P111" s="184"/>
      <c r="Q111" s="184"/>
      <c r="R111" s="184"/>
      <c r="S111" s="184"/>
      <c r="T111" s="185"/>
      <c r="U111" s="14"/>
      <c r="V111" s="14"/>
      <c r="W111" s="14"/>
      <c r="X111" s="14"/>
      <c r="Y111" s="14"/>
      <c r="Z111" s="14"/>
      <c r="AA111" s="14"/>
      <c r="AB111" s="14"/>
      <c r="AC111" s="14"/>
      <c r="AD111" s="14"/>
      <c r="AE111" s="14"/>
      <c r="AT111" s="180" t="s">
        <v>156</v>
      </c>
      <c r="AU111" s="180" t="s">
        <v>89</v>
      </c>
      <c r="AV111" s="14" t="s">
        <v>151</v>
      </c>
      <c r="AW111" s="14" t="s">
        <v>4</v>
      </c>
      <c r="AX111" s="14" t="s">
        <v>87</v>
      </c>
      <c r="AY111" s="180" t="s">
        <v>142</v>
      </c>
    </row>
    <row r="112" s="12" customFormat="1" ht="22.8" customHeight="1">
      <c r="A112" s="12"/>
      <c r="B112" s="146"/>
      <c r="C112" s="12"/>
      <c r="D112" s="147" t="s">
        <v>78</v>
      </c>
      <c r="E112" s="156" t="s">
        <v>189</v>
      </c>
      <c r="F112" s="156" t="s">
        <v>190</v>
      </c>
      <c r="G112" s="12"/>
      <c r="H112" s="12"/>
      <c r="I112" s="12"/>
      <c r="J112" s="157">
        <f>BK112</f>
        <v>198480</v>
      </c>
      <c r="K112" s="12"/>
      <c r="L112" s="146"/>
      <c r="M112" s="150"/>
      <c r="N112" s="151"/>
      <c r="O112" s="151"/>
      <c r="P112" s="152">
        <f>SUM(P113:P145)</f>
        <v>71.954999999999998</v>
      </c>
      <c r="Q112" s="151"/>
      <c r="R112" s="152">
        <f>SUM(R113:R145)</f>
        <v>0</v>
      </c>
      <c r="S112" s="151"/>
      <c r="T112" s="153">
        <f>SUM(T113:T145)</f>
        <v>0</v>
      </c>
      <c r="U112" s="12"/>
      <c r="V112" s="12"/>
      <c r="W112" s="12"/>
      <c r="X112" s="12"/>
      <c r="Y112" s="12"/>
      <c r="Z112" s="12"/>
      <c r="AA112" s="12"/>
      <c r="AB112" s="12"/>
      <c r="AC112" s="12"/>
      <c r="AD112" s="12"/>
      <c r="AE112" s="12"/>
      <c r="AR112" s="147" t="s">
        <v>141</v>
      </c>
      <c r="AT112" s="154" t="s">
        <v>78</v>
      </c>
      <c r="AU112" s="154" t="s">
        <v>87</v>
      </c>
      <c r="AY112" s="147" t="s">
        <v>142</v>
      </c>
      <c r="BK112" s="155">
        <f>SUM(BK113:BK145)</f>
        <v>198480</v>
      </c>
    </row>
    <row r="113" s="2" customFormat="1" ht="16.5" customHeight="1">
      <c r="A113" s="33"/>
      <c r="B113" s="158"/>
      <c r="C113" s="159" t="s">
        <v>191</v>
      </c>
      <c r="D113" s="159" t="s">
        <v>145</v>
      </c>
      <c r="E113" s="160" t="s">
        <v>192</v>
      </c>
      <c r="F113" s="161" t="s">
        <v>190</v>
      </c>
      <c r="G113" s="162" t="s">
        <v>148</v>
      </c>
      <c r="H113" s="163">
        <v>1</v>
      </c>
      <c r="I113" s="164">
        <v>5000</v>
      </c>
      <c r="J113" s="164">
        <f>ROUND(I113*H113,2)</f>
        <v>5000</v>
      </c>
      <c r="K113" s="161" t="s">
        <v>149</v>
      </c>
      <c r="L113" s="34"/>
      <c r="M113" s="165" t="s">
        <v>3</v>
      </c>
      <c r="N113" s="166" t="s">
        <v>52</v>
      </c>
      <c r="O113" s="167">
        <v>0</v>
      </c>
      <c r="P113" s="167">
        <f>O113*H113</f>
        <v>0</v>
      </c>
      <c r="Q113" s="167">
        <v>0</v>
      </c>
      <c r="R113" s="167">
        <f>Q113*H113</f>
        <v>0</v>
      </c>
      <c r="S113" s="167">
        <v>0</v>
      </c>
      <c r="T113" s="168">
        <f>S113*H113</f>
        <v>0</v>
      </c>
      <c r="U113" s="33"/>
      <c r="V113" s="33"/>
      <c r="W113" s="33"/>
      <c r="X113" s="33"/>
      <c r="Y113" s="33"/>
      <c r="Z113" s="33"/>
      <c r="AA113" s="33"/>
      <c r="AB113" s="33"/>
      <c r="AC113" s="33"/>
      <c r="AD113" s="33"/>
      <c r="AE113" s="33"/>
      <c r="AR113" s="169" t="s">
        <v>150</v>
      </c>
      <c r="AT113" s="169" t="s">
        <v>145</v>
      </c>
      <c r="AU113" s="169" t="s">
        <v>89</v>
      </c>
      <c r="AY113" s="19" t="s">
        <v>142</v>
      </c>
      <c r="BE113" s="170">
        <f>IF(N113="základní",J113,0)</f>
        <v>0</v>
      </c>
      <c r="BF113" s="170">
        <f>IF(N113="snížená",J113,0)</f>
        <v>0</v>
      </c>
      <c r="BG113" s="170">
        <f>IF(N113="zákl. přenesená",J113,0)</f>
        <v>5000</v>
      </c>
      <c r="BH113" s="170">
        <f>IF(N113="sníž. přenesená",J113,0)</f>
        <v>0</v>
      </c>
      <c r="BI113" s="170">
        <f>IF(N113="nulová",J113,0)</f>
        <v>0</v>
      </c>
      <c r="BJ113" s="19" t="s">
        <v>151</v>
      </c>
      <c r="BK113" s="170">
        <f>ROUND(I113*H113,2)</f>
        <v>5000</v>
      </c>
      <c r="BL113" s="19" t="s">
        <v>150</v>
      </c>
      <c r="BM113" s="169" t="s">
        <v>193</v>
      </c>
    </row>
    <row r="114" s="13" customFormat="1">
      <c r="A114" s="13"/>
      <c r="B114" s="171"/>
      <c r="C114" s="13"/>
      <c r="D114" s="172" t="s">
        <v>156</v>
      </c>
      <c r="E114" s="173" t="s">
        <v>3</v>
      </c>
      <c r="F114" s="174" t="s">
        <v>194</v>
      </c>
      <c r="G114" s="13"/>
      <c r="H114" s="175">
        <v>1</v>
      </c>
      <c r="I114" s="13"/>
      <c r="J114" s="13"/>
      <c r="K114" s="13"/>
      <c r="L114" s="171"/>
      <c r="M114" s="176"/>
      <c r="N114" s="177"/>
      <c r="O114" s="177"/>
      <c r="P114" s="177"/>
      <c r="Q114" s="177"/>
      <c r="R114" s="177"/>
      <c r="S114" s="177"/>
      <c r="T114" s="178"/>
      <c r="U114" s="13"/>
      <c r="V114" s="13"/>
      <c r="W114" s="13"/>
      <c r="X114" s="13"/>
      <c r="Y114" s="13"/>
      <c r="Z114" s="13"/>
      <c r="AA114" s="13"/>
      <c r="AB114" s="13"/>
      <c r="AC114" s="13"/>
      <c r="AD114" s="13"/>
      <c r="AE114" s="13"/>
      <c r="AT114" s="173" t="s">
        <v>156</v>
      </c>
      <c r="AU114" s="173" t="s">
        <v>89</v>
      </c>
      <c r="AV114" s="13" t="s">
        <v>89</v>
      </c>
      <c r="AW114" s="13" t="s">
        <v>41</v>
      </c>
      <c r="AX114" s="13" t="s">
        <v>79</v>
      </c>
      <c r="AY114" s="173" t="s">
        <v>142</v>
      </c>
    </row>
    <row r="115" s="14" customFormat="1">
      <c r="A115" s="14"/>
      <c r="B115" s="179"/>
      <c r="C115" s="14"/>
      <c r="D115" s="172" t="s">
        <v>156</v>
      </c>
      <c r="E115" s="180" t="s">
        <v>3</v>
      </c>
      <c r="F115" s="181" t="s">
        <v>158</v>
      </c>
      <c r="G115" s="14"/>
      <c r="H115" s="182">
        <v>1</v>
      </c>
      <c r="I115" s="14"/>
      <c r="J115" s="14"/>
      <c r="K115" s="14"/>
      <c r="L115" s="179"/>
      <c r="M115" s="183"/>
      <c r="N115" s="184"/>
      <c r="O115" s="184"/>
      <c r="P115" s="184"/>
      <c r="Q115" s="184"/>
      <c r="R115" s="184"/>
      <c r="S115" s="184"/>
      <c r="T115" s="185"/>
      <c r="U115" s="14"/>
      <c r="V115" s="14"/>
      <c r="W115" s="14"/>
      <c r="X115" s="14"/>
      <c r="Y115" s="14"/>
      <c r="Z115" s="14"/>
      <c r="AA115" s="14"/>
      <c r="AB115" s="14"/>
      <c r="AC115" s="14"/>
      <c r="AD115" s="14"/>
      <c r="AE115" s="14"/>
      <c r="AT115" s="180" t="s">
        <v>156</v>
      </c>
      <c r="AU115" s="180" t="s">
        <v>89</v>
      </c>
      <c r="AV115" s="14" t="s">
        <v>151</v>
      </c>
      <c r="AW115" s="14" t="s">
        <v>4</v>
      </c>
      <c r="AX115" s="14" t="s">
        <v>87</v>
      </c>
      <c r="AY115" s="180" t="s">
        <v>142</v>
      </c>
    </row>
    <row r="116" s="2" customFormat="1" ht="16.5" customHeight="1">
      <c r="A116" s="33"/>
      <c r="B116" s="158"/>
      <c r="C116" s="159" t="s">
        <v>195</v>
      </c>
      <c r="D116" s="159" t="s">
        <v>145</v>
      </c>
      <c r="E116" s="160" t="s">
        <v>196</v>
      </c>
      <c r="F116" s="161" t="s">
        <v>197</v>
      </c>
      <c r="G116" s="162" t="s">
        <v>148</v>
      </c>
      <c r="H116" s="163">
        <v>1</v>
      </c>
      <c r="I116" s="164">
        <v>15000</v>
      </c>
      <c r="J116" s="164">
        <f>ROUND(I116*H116,2)</f>
        <v>15000</v>
      </c>
      <c r="K116" s="161" t="s">
        <v>149</v>
      </c>
      <c r="L116" s="34"/>
      <c r="M116" s="165" t="s">
        <v>3</v>
      </c>
      <c r="N116" s="166" t="s">
        <v>52</v>
      </c>
      <c r="O116" s="167">
        <v>0</v>
      </c>
      <c r="P116" s="167">
        <f>O116*H116</f>
        <v>0</v>
      </c>
      <c r="Q116" s="167">
        <v>0</v>
      </c>
      <c r="R116" s="167">
        <f>Q116*H116</f>
        <v>0</v>
      </c>
      <c r="S116" s="167">
        <v>0</v>
      </c>
      <c r="T116" s="168">
        <f>S116*H116</f>
        <v>0</v>
      </c>
      <c r="U116" s="33"/>
      <c r="V116" s="33"/>
      <c r="W116" s="33"/>
      <c r="X116" s="33"/>
      <c r="Y116" s="33"/>
      <c r="Z116" s="33"/>
      <c r="AA116" s="33"/>
      <c r="AB116" s="33"/>
      <c r="AC116" s="33"/>
      <c r="AD116" s="33"/>
      <c r="AE116" s="33"/>
      <c r="AR116" s="169" t="s">
        <v>150</v>
      </c>
      <c r="AT116" s="169" t="s">
        <v>145</v>
      </c>
      <c r="AU116" s="169" t="s">
        <v>89</v>
      </c>
      <c r="AY116" s="19" t="s">
        <v>142</v>
      </c>
      <c r="BE116" s="170">
        <f>IF(N116="základní",J116,0)</f>
        <v>0</v>
      </c>
      <c r="BF116" s="170">
        <f>IF(N116="snížená",J116,0)</f>
        <v>0</v>
      </c>
      <c r="BG116" s="170">
        <f>IF(N116="zákl. přenesená",J116,0)</f>
        <v>15000</v>
      </c>
      <c r="BH116" s="170">
        <f>IF(N116="sníž. přenesená",J116,0)</f>
        <v>0</v>
      </c>
      <c r="BI116" s="170">
        <f>IF(N116="nulová",J116,0)</f>
        <v>0</v>
      </c>
      <c r="BJ116" s="19" t="s">
        <v>151</v>
      </c>
      <c r="BK116" s="170">
        <f>ROUND(I116*H116,2)</f>
        <v>15000</v>
      </c>
      <c r="BL116" s="19" t="s">
        <v>150</v>
      </c>
      <c r="BM116" s="169" t="s">
        <v>198</v>
      </c>
    </row>
    <row r="117" s="2" customFormat="1" ht="16.5" customHeight="1">
      <c r="A117" s="33"/>
      <c r="B117" s="158"/>
      <c r="C117" s="159" t="s">
        <v>199</v>
      </c>
      <c r="D117" s="159" t="s">
        <v>145</v>
      </c>
      <c r="E117" s="160" t="s">
        <v>200</v>
      </c>
      <c r="F117" s="161" t="s">
        <v>201</v>
      </c>
      <c r="G117" s="162" t="s">
        <v>148</v>
      </c>
      <c r="H117" s="163">
        <v>1</v>
      </c>
      <c r="I117" s="164">
        <v>12000</v>
      </c>
      <c r="J117" s="164">
        <f>ROUND(I117*H117,2)</f>
        <v>12000</v>
      </c>
      <c r="K117" s="161" t="s">
        <v>3</v>
      </c>
      <c r="L117" s="34"/>
      <c r="M117" s="165" t="s">
        <v>3</v>
      </c>
      <c r="N117" s="166" t="s">
        <v>52</v>
      </c>
      <c r="O117" s="167">
        <v>0</v>
      </c>
      <c r="P117" s="167">
        <f>O117*H117</f>
        <v>0</v>
      </c>
      <c r="Q117" s="167">
        <v>0</v>
      </c>
      <c r="R117" s="167">
        <f>Q117*H117</f>
        <v>0</v>
      </c>
      <c r="S117" s="167">
        <v>0</v>
      </c>
      <c r="T117" s="168">
        <f>S117*H117</f>
        <v>0</v>
      </c>
      <c r="U117" s="33"/>
      <c r="V117" s="33"/>
      <c r="W117" s="33"/>
      <c r="X117" s="33"/>
      <c r="Y117" s="33"/>
      <c r="Z117" s="33"/>
      <c r="AA117" s="33"/>
      <c r="AB117" s="33"/>
      <c r="AC117" s="33"/>
      <c r="AD117" s="33"/>
      <c r="AE117" s="33"/>
      <c r="AR117" s="169" t="s">
        <v>150</v>
      </c>
      <c r="AT117" s="169" t="s">
        <v>145</v>
      </c>
      <c r="AU117" s="169" t="s">
        <v>89</v>
      </c>
      <c r="AY117" s="19" t="s">
        <v>142</v>
      </c>
      <c r="BE117" s="170">
        <f>IF(N117="základní",J117,0)</f>
        <v>0</v>
      </c>
      <c r="BF117" s="170">
        <f>IF(N117="snížená",J117,0)</f>
        <v>0</v>
      </c>
      <c r="BG117" s="170">
        <f>IF(N117="zákl. přenesená",J117,0)</f>
        <v>12000</v>
      </c>
      <c r="BH117" s="170">
        <f>IF(N117="sníž. přenesená",J117,0)</f>
        <v>0</v>
      </c>
      <c r="BI117" s="170">
        <f>IF(N117="nulová",J117,0)</f>
        <v>0</v>
      </c>
      <c r="BJ117" s="19" t="s">
        <v>151</v>
      </c>
      <c r="BK117" s="170">
        <f>ROUND(I117*H117,2)</f>
        <v>12000</v>
      </c>
      <c r="BL117" s="19" t="s">
        <v>150</v>
      </c>
      <c r="BM117" s="169" t="s">
        <v>202</v>
      </c>
    </row>
    <row r="118" s="13" customFormat="1">
      <c r="A118" s="13"/>
      <c r="B118" s="171"/>
      <c r="C118" s="13"/>
      <c r="D118" s="172" t="s">
        <v>156</v>
      </c>
      <c r="E118" s="173" t="s">
        <v>3</v>
      </c>
      <c r="F118" s="174" t="s">
        <v>203</v>
      </c>
      <c r="G118" s="13"/>
      <c r="H118" s="175">
        <v>1</v>
      </c>
      <c r="I118" s="13"/>
      <c r="J118" s="13"/>
      <c r="K118" s="13"/>
      <c r="L118" s="171"/>
      <c r="M118" s="176"/>
      <c r="N118" s="177"/>
      <c r="O118" s="177"/>
      <c r="P118" s="177"/>
      <c r="Q118" s="177"/>
      <c r="R118" s="177"/>
      <c r="S118" s="177"/>
      <c r="T118" s="178"/>
      <c r="U118" s="13"/>
      <c r="V118" s="13"/>
      <c r="W118" s="13"/>
      <c r="X118" s="13"/>
      <c r="Y118" s="13"/>
      <c r="Z118" s="13"/>
      <c r="AA118" s="13"/>
      <c r="AB118" s="13"/>
      <c r="AC118" s="13"/>
      <c r="AD118" s="13"/>
      <c r="AE118" s="13"/>
      <c r="AT118" s="173" t="s">
        <v>156</v>
      </c>
      <c r="AU118" s="173" t="s">
        <v>89</v>
      </c>
      <c r="AV118" s="13" t="s">
        <v>89</v>
      </c>
      <c r="AW118" s="13" t="s">
        <v>41</v>
      </c>
      <c r="AX118" s="13" t="s">
        <v>79</v>
      </c>
      <c r="AY118" s="173" t="s">
        <v>142</v>
      </c>
    </row>
    <row r="119" s="14" customFormat="1">
      <c r="A119" s="14"/>
      <c r="B119" s="179"/>
      <c r="C119" s="14"/>
      <c r="D119" s="172" t="s">
        <v>156</v>
      </c>
      <c r="E119" s="180" t="s">
        <v>3</v>
      </c>
      <c r="F119" s="181" t="s">
        <v>158</v>
      </c>
      <c r="G119" s="14"/>
      <c r="H119" s="182">
        <v>1</v>
      </c>
      <c r="I119" s="14"/>
      <c r="J119" s="14"/>
      <c r="K119" s="14"/>
      <c r="L119" s="179"/>
      <c r="M119" s="183"/>
      <c r="N119" s="184"/>
      <c r="O119" s="184"/>
      <c r="P119" s="184"/>
      <c r="Q119" s="184"/>
      <c r="R119" s="184"/>
      <c r="S119" s="184"/>
      <c r="T119" s="185"/>
      <c r="U119" s="14"/>
      <c r="V119" s="14"/>
      <c r="W119" s="14"/>
      <c r="X119" s="14"/>
      <c r="Y119" s="14"/>
      <c r="Z119" s="14"/>
      <c r="AA119" s="14"/>
      <c r="AB119" s="14"/>
      <c r="AC119" s="14"/>
      <c r="AD119" s="14"/>
      <c r="AE119" s="14"/>
      <c r="AT119" s="180" t="s">
        <v>156</v>
      </c>
      <c r="AU119" s="180" t="s">
        <v>89</v>
      </c>
      <c r="AV119" s="14" t="s">
        <v>151</v>
      </c>
      <c r="AW119" s="14" t="s">
        <v>4</v>
      </c>
      <c r="AX119" s="14" t="s">
        <v>87</v>
      </c>
      <c r="AY119" s="180" t="s">
        <v>142</v>
      </c>
    </row>
    <row r="120" s="2" customFormat="1" ht="16.5" customHeight="1">
      <c r="A120" s="33"/>
      <c r="B120" s="158"/>
      <c r="C120" s="159" t="s">
        <v>204</v>
      </c>
      <c r="D120" s="159" t="s">
        <v>145</v>
      </c>
      <c r="E120" s="160" t="s">
        <v>205</v>
      </c>
      <c r="F120" s="161" t="s">
        <v>206</v>
      </c>
      <c r="G120" s="162" t="s">
        <v>148</v>
      </c>
      <c r="H120" s="163">
        <v>1</v>
      </c>
      <c r="I120" s="164">
        <v>12000</v>
      </c>
      <c r="J120" s="164">
        <f>ROUND(I120*H120,2)</f>
        <v>12000</v>
      </c>
      <c r="K120" s="161" t="s">
        <v>3</v>
      </c>
      <c r="L120" s="34"/>
      <c r="M120" s="165" t="s">
        <v>3</v>
      </c>
      <c r="N120" s="166" t="s">
        <v>52</v>
      </c>
      <c r="O120" s="167">
        <v>0</v>
      </c>
      <c r="P120" s="167">
        <f>O120*H120</f>
        <v>0</v>
      </c>
      <c r="Q120" s="167">
        <v>0</v>
      </c>
      <c r="R120" s="167">
        <f>Q120*H120</f>
        <v>0</v>
      </c>
      <c r="S120" s="167">
        <v>0</v>
      </c>
      <c r="T120" s="168">
        <f>S120*H120</f>
        <v>0</v>
      </c>
      <c r="U120" s="33"/>
      <c r="V120" s="33"/>
      <c r="W120" s="33"/>
      <c r="X120" s="33"/>
      <c r="Y120" s="33"/>
      <c r="Z120" s="33"/>
      <c r="AA120" s="33"/>
      <c r="AB120" s="33"/>
      <c r="AC120" s="33"/>
      <c r="AD120" s="33"/>
      <c r="AE120" s="33"/>
      <c r="AR120" s="169" t="s">
        <v>150</v>
      </c>
      <c r="AT120" s="169" t="s">
        <v>145</v>
      </c>
      <c r="AU120" s="169" t="s">
        <v>89</v>
      </c>
      <c r="AY120" s="19" t="s">
        <v>142</v>
      </c>
      <c r="BE120" s="170">
        <f>IF(N120="základní",J120,0)</f>
        <v>0</v>
      </c>
      <c r="BF120" s="170">
        <f>IF(N120="snížená",J120,0)</f>
        <v>0</v>
      </c>
      <c r="BG120" s="170">
        <f>IF(N120="zákl. přenesená",J120,0)</f>
        <v>12000</v>
      </c>
      <c r="BH120" s="170">
        <f>IF(N120="sníž. přenesená",J120,0)</f>
        <v>0</v>
      </c>
      <c r="BI120" s="170">
        <f>IF(N120="nulová",J120,0)</f>
        <v>0</v>
      </c>
      <c r="BJ120" s="19" t="s">
        <v>151</v>
      </c>
      <c r="BK120" s="170">
        <f>ROUND(I120*H120,2)</f>
        <v>12000</v>
      </c>
      <c r="BL120" s="19" t="s">
        <v>150</v>
      </c>
      <c r="BM120" s="169" t="s">
        <v>207</v>
      </c>
    </row>
    <row r="121" s="2" customFormat="1" ht="16.5" customHeight="1">
      <c r="A121" s="33"/>
      <c r="B121" s="158"/>
      <c r="C121" s="159" t="s">
        <v>208</v>
      </c>
      <c r="D121" s="159" t="s">
        <v>145</v>
      </c>
      <c r="E121" s="160" t="s">
        <v>209</v>
      </c>
      <c r="F121" s="161" t="s">
        <v>210</v>
      </c>
      <c r="G121" s="162" t="s">
        <v>148</v>
      </c>
      <c r="H121" s="163">
        <v>1</v>
      </c>
      <c r="I121" s="164">
        <v>5000</v>
      </c>
      <c r="J121" s="164">
        <f>ROUND(I121*H121,2)</f>
        <v>5000</v>
      </c>
      <c r="K121" s="161" t="s">
        <v>3</v>
      </c>
      <c r="L121" s="34"/>
      <c r="M121" s="165" t="s">
        <v>3</v>
      </c>
      <c r="N121" s="166" t="s">
        <v>52</v>
      </c>
      <c r="O121" s="167">
        <v>0</v>
      </c>
      <c r="P121" s="167">
        <f>O121*H121</f>
        <v>0</v>
      </c>
      <c r="Q121" s="167">
        <v>0</v>
      </c>
      <c r="R121" s="167">
        <f>Q121*H121</f>
        <v>0</v>
      </c>
      <c r="S121" s="167">
        <v>0</v>
      </c>
      <c r="T121" s="168">
        <f>S121*H121</f>
        <v>0</v>
      </c>
      <c r="U121" s="33"/>
      <c r="V121" s="33"/>
      <c r="W121" s="33"/>
      <c r="X121" s="33"/>
      <c r="Y121" s="33"/>
      <c r="Z121" s="33"/>
      <c r="AA121" s="33"/>
      <c r="AB121" s="33"/>
      <c r="AC121" s="33"/>
      <c r="AD121" s="33"/>
      <c r="AE121" s="33"/>
      <c r="AR121" s="169" t="s">
        <v>150</v>
      </c>
      <c r="AT121" s="169" t="s">
        <v>145</v>
      </c>
      <c r="AU121" s="169" t="s">
        <v>89</v>
      </c>
      <c r="AY121" s="19" t="s">
        <v>142</v>
      </c>
      <c r="BE121" s="170">
        <f>IF(N121="základní",J121,0)</f>
        <v>0</v>
      </c>
      <c r="BF121" s="170">
        <f>IF(N121="snížená",J121,0)</f>
        <v>0</v>
      </c>
      <c r="BG121" s="170">
        <f>IF(N121="zákl. přenesená",J121,0)</f>
        <v>5000</v>
      </c>
      <c r="BH121" s="170">
        <f>IF(N121="sníž. přenesená",J121,0)</f>
        <v>0</v>
      </c>
      <c r="BI121" s="170">
        <f>IF(N121="nulová",J121,0)</f>
        <v>0</v>
      </c>
      <c r="BJ121" s="19" t="s">
        <v>151</v>
      </c>
      <c r="BK121" s="170">
        <f>ROUND(I121*H121,2)</f>
        <v>5000</v>
      </c>
      <c r="BL121" s="19" t="s">
        <v>150</v>
      </c>
      <c r="BM121" s="169" t="s">
        <v>211</v>
      </c>
    </row>
    <row r="122" s="13" customFormat="1">
      <c r="A122" s="13"/>
      <c r="B122" s="171"/>
      <c r="C122" s="13"/>
      <c r="D122" s="172" t="s">
        <v>156</v>
      </c>
      <c r="E122" s="173" t="s">
        <v>3</v>
      </c>
      <c r="F122" s="174" t="s">
        <v>212</v>
      </c>
      <c r="G122" s="13"/>
      <c r="H122" s="175">
        <v>1</v>
      </c>
      <c r="I122" s="13"/>
      <c r="J122" s="13"/>
      <c r="K122" s="13"/>
      <c r="L122" s="171"/>
      <c r="M122" s="176"/>
      <c r="N122" s="177"/>
      <c r="O122" s="177"/>
      <c r="P122" s="177"/>
      <c r="Q122" s="177"/>
      <c r="R122" s="177"/>
      <c r="S122" s="177"/>
      <c r="T122" s="178"/>
      <c r="U122" s="13"/>
      <c r="V122" s="13"/>
      <c r="W122" s="13"/>
      <c r="X122" s="13"/>
      <c r="Y122" s="13"/>
      <c r="Z122" s="13"/>
      <c r="AA122" s="13"/>
      <c r="AB122" s="13"/>
      <c r="AC122" s="13"/>
      <c r="AD122" s="13"/>
      <c r="AE122" s="13"/>
      <c r="AT122" s="173" t="s">
        <v>156</v>
      </c>
      <c r="AU122" s="173" t="s">
        <v>89</v>
      </c>
      <c r="AV122" s="13" t="s">
        <v>89</v>
      </c>
      <c r="AW122" s="13" t="s">
        <v>41</v>
      </c>
      <c r="AX122" s="13" t="s">
        <v>79</v>
      </c>
      <c r="AY122" s="173" t="s">
        <v>142</v>
      </c>
    </row>
    <row r="123" s="14" customFormat="1">
      <c r="A123" s="14"/>
      <c r="B123" s="179"/>
      <c r="C123" s="14"/>
      <c r="D123" s="172" t="s">
        <v>156</v>
      </c>
      <c r="E123" s="180" t="s">
        <v>3</v>
      </c>
      <c r="F123" s="181" t="s">
        <v>158</v>
      </c>
      <c r="G123" s="14"/>
      <c r="H123" s="182">
        <v>1</v>
      </c>
      <c r="I123" s="14"/>
      <c r="J123" s="14"/>
      <c r="K123" s="14"/>
      <c r="L123" s="179"/>
      <c r="M123" s="183"/>
      <c r="N123" s="184"/>
      <c r="O123" s="184"/>
      <c r="P123" s="184"/>
      <c r="Q123" s="184"/>
      <c r="R123" s="184"/>
      <c r="S123" s="184"/>
      <c r="T123" s="185"/>
      <c r="U123" s="14"/>
      <c r="V123" s="14"/>
      <c r="W123" s="14"/>
      <c r="X123" s="14"/>
      <c r="Y123" s="14"/>
      <c r="Z123" s="14"/>
      <c r="AA123" s="14"/>
      <c r="AB123" s="14"/>
      <c r="AC123" s="14"/>
      <c r="AD123" s="14"/>
      <c r="AE123" s="14"/>
      <c r="AT123" s="180" t="s">
        <v>156</v>
      </c>
      <c r="AU123" s="180" t="s">
        <v>89</v>
      </c>
      <c r="AV123" s="14" t="s">
        <v>151</v>
      </c>
      <c r="AW123" s="14" t="s">
        <v>4</v>
      </c>
      <c r="AX123" s="14" t="s">
        <v>87</v>
      </c>
      <c r="AY123" s="180" t="s">
        <v>142</v>
      </c>
    </row>
    <row r="124" s="2" customFormat="1" ht="16.5" customHeight="1">
      <c r="A124" s="33"/>
      <c r="B124" s="158"/>
      <c r="C124" s="159" t="s">
        <v>213</v>
      </c>
      <c r="D124" s="159" t="s">
        <v>145</v>
      </c>
      <c r="E124" s="160" t="s">
        <v>214</v>
      </c>
      <c r="F124" s="161" t="s">
        <v>215</v>
      </c>
      <c r="G124" s="162" t="s">
        <v>148</v>
      </c>
      <c r="H124" s="163">
        <v>8</v>
      </c>
      <c r="I124" s="164">
        <v>2500</v>
      </c>
      <c r="J124" s="164">
        <f>ROUND(I124*H124,2)</f>
        <v>20000</v>
      </c>
      <c r="K124" s="161" t="s">
        <v>149</v>
      </c>
      <c r="L124" s="34"/>
      <c r="M124" s="165" t="s">
        <v>3</v>
      </c>
      <c r="N124" s="166" t="s">
        <v>52</v>
      </c>
      <c r="O124" s="167">
        <v>0</v>
      </c>
      <c r="P124" s="167">
        <f>O124*H124</f>
        <v>0</v>
      </c>
      <c r="Q124" s="167">
        <v>0</v>
      </c>
      <c r="R124" s="167">
        <f>Q124*H124</f>
        <v>0</v>
      </c>
      <c r="S124" s="167">
        <v>0</v>
      </c>
      <c r="T124" s="168">
        <f>S124*H124</f>
        <v>0</v>
      </c>
      <c r="U124" s="33"/>
      <c r="V124" s="33"/>
      <c r="W124" s="33"/>
      <c r="X124" s="33"/>
      <c r="Y124" s="33"/>
      <c r="Z124" s="33"/>
      <c r="AA124" s="33"/>
      <c r="AB124" s="33"/>
      <c r="AC124" s="33"/>
      <c r="AD124" s="33"/>
      <c r="AE124" s="33"/>
      <c r="AR124" s="169" t="s">
        <v>150</v>
      </c>
      <c r="AT124" s="169" t="s">
        <v>145</v>
      </c>
      <c r="AU124" s="169" t="s">
        <v>89</v>
      </c>
      <c r="AY124" s="19" t="s">
        <v>142</v>
      </c>
      <c r="BE124" s="170">
        <f>IF(N124="základní",J124,0)</f>
        <v>0</v>
      </c>
      <c r="BF124" s="170">
        <f>IF(N124="snížená",J124,0)</f>
        <v>0</v>
      </c>
      <c r="BG124" s="170">
        <f>IF(N124="zákl. přenesená",J124,0)</f>
        <v>20000</v>
      </c>
      <c r="BH124" s="170">
        <f>IF(N124="sníž. přenesená",J124,0)</f>
        <v>0</v>
      </c>
      <c r="BI124" s="170">
        <f>IF(N124="nulová",J124,0)</f>
        <v>0</v>
      </c>
      <c r="BJ124" s="19" t="s">
        <v>151</v>
      </c>
      <c r="BK124" s="170">
        <f>ROUND(I124*H124,2)</f>
        <v>20000</v>
      </c>
      <c r="BL124" s="19" t="s">
        <v>150</v>
      </c>
      <c r="BM124" s="169" t="s">
        <v>216</v>
      </c>
    </row>
    <row r="125" s="2" customFormat="1">
      <c r="A125" s="33"/>
      <c r="B125" s="34"/>
      <c r="C125" s="33"/>
      <c r="D125" s="172" t="s">
        <v>217</v>
      </c>
      <c r="E125" s="33"/>
      <c r="F125" s="186" t="s">
        <v>218</v>
      </c>
      <c r="G125" s="33"/>
      <c r="H125" s="33"/>
      <c r="I125" s="33"/>
      <c r="J125" s="33"/>
      <c r="K125" s="33"/>
      <c r="L125" s="34"/>
      <c r="M125" s="187"/>
      <c r="N125" s="188"/>
      <c r="O125" s="67"/>
      <c r="P125" s="67"/>
      <c r="Q125" s="67"/>
      <c r="R125" s="67"/>
      <c r="S125" s="67"/>
      <c r="T125" s="68"/>
      <c r="U125" s="33"/>
      <c r="V125" s="33"/>
      <c r="W125" s="33"/>
      <c r="X125" s="33"/>
      <c r="Y125" s="33"/>
      <c r="Z125" s="33"/>
      <c r="AA125" s="33"/>
      <c r="AB125" s="33"/>
      <c r="AC125" s="33"/>
      <c r="AD125" s="33"/>
      <c r="AE125" s="33"/>
      <c r="AT125" s="19" t="s">
        <v>217</v>
      </c>
      <c r="AU125" s="19" t="s">
        <v>89</v>
      </c>
    </row>
    <row r="126" s="13" customFormat="1">
      <c r="A126" s="13"/>
      <c r="B126" s="171"/>
      <c r="C126" s="13"/>
      <c r="D126" s="172" t="s">
        <v>156</v>
      </c>
      <c r="E126" s="173" t="s">
        <v>3</v>
      </c>
      <c r="F126" s="174" t="s">
        <v>219</v>
      </c>
      <c r="G126" s="13"/>
      <c r="H126" s="175">
        <v>8</v>
      </c>
      <c r="I126" s="13"/>
      <c r="J126" s="13"/>
      <c r="K126" s="13"/>
      <c r="L126" s="171"/>
      <c r="M126" s="176"/>
      <c r="N126" s="177"/>
      <c r="O126" s="177"/>
      <c r="P126" s="177"/>
      <c r="Q126" s="177"/>
      <c r="R126" s="177"/>
      <c r="S126" s="177"/>
      <c r="T126" s="178"/>
      <c r="U126" s="13"/>
      <c r="V126" s="13"/>
      <c r="W126" s="13"/>
      <c r="X126" s="13"/>
      <c r="Y126" s="13"/>
      <c r="Z126" s="13"/>
      <c r="AA126" s="13"/>
      <c r="AB126" s="13"/>
      <c r="AC126" s="13"/>
      <c r="AD126" s="13"/>
      <c r="AE126" s="13"/>
      <c r="AT126" s="173" t="s">
        <v>156</v>
      </c>
      <c r="AU126" s="173" t="s">
        <v>89</v>
      </c>
      <c r="AV126" s="13" t="s">
        <v>89</v>
      </c>
      <c r="AW126" s="13" t="s">
        <v>41</v>
      </c>
      <c r="AX126" s="13" t="s">
        <v>79</v>
      </c>
      <c r="AY126" s="173" t="s">
        <v>142</v>
      </c>
    </row>
    <row r="127" s="14" customFormat="1">
      <c r="A127" s="14"/>
      <c r="B127" s="179"/>
      <c r="C127" s="14"/>
      <c r="D127" s="172" t="s">
        <v>156</v>
      </c>
      <c r="E127" s="180" t="s">
        <v>3</v>
      </c>
      <c r="F127" s="181" t="s">
        <v>158</v>
      </c>
      <c r="G127" s="14"/>
      <c r="H127" s="182">
        <v>8</v>
      </c>
      <c r="I127" s="14"/>
      <c r="J127" s="14"/>
      <c r="K127" s="14"/>
      <c r="L127" s="179"/>
      <c r="M127" s="183"/>
      <c r="N127" s="184"/>
      <c r="O127" s="184"/>
      <c r="P127" s="184"/>
      <c r="Q127" s="184"/>
      <c r="R127" s="184"/>
      <c r="S127" s="184"/>
      <c r="T127" s="185"/>
      <c r="U127" s="14"/>
      <c r="V127" s="14"/>
      <c r="W127" s="14"/>
      <c r="X127" s="14"/>
      <c r="Y127" s="14"/>
      <c r="Z127" s="14"/>
      <c r="AA127" s="14"/>
      <c r="AB127" s="14"/>
      <c r="AC127" s="14"/>
      <c r="AD127" s="14"/>
      <c r="AE127" s="14"/>
      <c r="AT127" s="180" t="s">
        <v>156</v>
      </c>
      <c r="AU127" s="180" t="s">
        <v>89</v>
      </c>
      <c r="AV127" s="14" t="s">
        <v>151</v>
      </c>
      <c r="AW127" s="14" t="s">
        <v>4</v>
      </c>
      <c r="AX127" s="14" t="s">
        <v>87</v>
      </c>
      <c r="AY127" s="180" t="s">
        <v>142</v>
      </c>
    </row>
    <row r="128" s="2" customFormat="1" ht="16.5" customHeight="1">
      <c r="A128" s="33"/>
      <c r="B128" s="158"/>
      <c r="C128" s="159" t="s">
        <v>9</v>
      </c>
      <c r="D128" s="159" t="s">
        <v>145</v>
      </c>
      <c r="E128" s="160" t="s">
        <v>220</v>
      </c>
      <c r="F128" s="161" t="s">
        <v>221</v>
      </c>
      <c r="G128" s="162" t="s">
        <v>222</v>
      </c>
      <c r="H128" s="163">
        <v>1</v>
      </c>
      <c r="I128" s="164">
        <v>8000</v>
      </c>
      <c r="J128" s="164">
        <f>ROUND(I128*H128,2)</f>
        <v>8000</v>
      </c>
      <c r="K128" s="161" t="s">
        <v>149</v>
      </c>
      <c r="L128" s="34"/>
      <c r="M128" s="165" t="s">
        <v>3</v>
      </c>
      <c r="N128" s="166" t="s">
        <v>52</v>
      </c>
      <c r="O128" s="167">
        <v>0</v>
      </c>
      <c r="P128" s="167">
        <f>O128*H128</f>
        <v>0</v>
      </c>
      <c r="Q128" s="167">
        <v>0</v>
      </c>
      <c r="R128" s="167">
        <f>Q128*H128</f>
        <v>0</v>
      </c>
      <c r="S128" s="167">
        <v>0</v>
      </c>
      <c r="T128" s="168">
        <f>S128*H128</f>
        <v>0</v>
      </c>
      <c r="U128" s="33"/>
      <c r="V128" s="33"/>
      <c r="W128" s="33"/>
      <c r="X128" s="33"/>
      <c r="Y128" s="33"/>
      <c r="Z128" s="33"/>
      <c r="AA128" s="33"/>
      <c r="AB128" s="33"/>
      <c r="AC128" s="33"/>
      <c r="AD128" s="33"/>
      <c r="AE128" s="33"/>
      <c r="AR128" s="169" t="s">
        <v>150</v>
      </c>
      <c r="AT128" s="169" t="s">
        <v>145</v>
      </c>
      <c r="AU128" s="169" t="s">
        <v>89</v>
      </c>
      <c r="AY128" s="19" t="s">
        <v>142</v>
      </c>
      <c r="BE128" s="170">
        <f>IF(N128="základní",J128,0)</f>
        <v>0</v>
      </c>
      <c r="BF128" s="170">
        <f>IF(N128="snížená",J128,0)</f>
        <v>0</v>
      </c>
      <c r="BG128" s="170">
        <f>IF(N128="zákl. přenesená",J128,0)</f>
        <v>8000</v>
      </c>
      <c r="BH128" s="170">
        <f>IF(N128="sníž. přenesená",J128,0)</f>
        <v>0</v>
      </c>
      <c r="BI128" s="170">
        <f>IF(N128="nulová",J128,0)</f>
        <v>0</v>
      </c>
      <c r="BJ128" s="19" t="s">
        <v>151</v>
      </c>
      <c r="BK128" s="170">
        <f>ROUND(I128*H128,2)</f>
        <v>8000</v>
      </c>
      <c r="BL128" s="19" t="s">
        <v>150</v>
      </c>
      <c r="BM128" s="169" t="s">
        <v>223</v>
      </c>
    </row>
    <row r="129" s="13" customFormat="1">
      <c r="A129" s="13"/>
      <c r="B129" s="171"/>
      <c r="C129" s="13"/>
      <c r="D129" s="172" t="s">
        <v>156</v>
      </c>
      <c r="E129" s="173" t="s">
        <v>3</v>
      </c>
      <c r="F129" s="174" t="s">
        <v>224</v>
      </c>
      <c r="G129" s="13"/>
      <c r="H129" s="175">
        <v>1</v>
      </c>
      <c r="I129" s="13"/>
      <c r="J129" s="13"/>
      <c r="K129" s="13"/>
      <c r="L129" s="171"/>
      <c r="M129" s="176"/>
      <c r="N129" s="177"/>
      <c r="O129" s="177"/>
      <c r="P129" s="177"/>
      <c r="Q129" s="177"/>
      <c r="R129" s="177"/>
      <c r="S129" s="177"/>
      <c r="T129" s="178"/>
      <c r="U129" s="13"/>
      <c r="V129" s="13"/>
      <c r="W129" s="13"/>
      <c r="X129" s="13"/>
      <c r="Y129" s="13"/>
      <c r="Z129" s="13"/>
      <c r="AA129" s="13"/>
      <c r="AB129" s="13"/>
      <c r="AC129" s="13"/>
      <c r="AD129" s="13"/>
      <c r="AE129" s="13"/>
      <c r="AT129" s="173" t="s">
        <v>156</v>
      </c>
      <c r="AU129" s="173" t="s">
        <v>89</v>
      </c>
      <c r="AV129" s="13" t="s">
        <v>89</v>
      </c>
      <c r="AW129" s="13" t="s">
        <v>41</v>
      </c>
      <c r="AX129" s="13" t="s">
        <v>79</v>
      </c>
      <c r="AY129" s="173" t="s">
        <v>142</v>
      </c>
    </row>
    <row r="130" s="14" customFormat="1">
      <c r="A130" s="14"/>
      <c r="B130" s="179"/>
      <c r="C130" s="14"/>
      <c r="D130" s="172" t="s">
        <v>156</v>
      </c>
      <c r="E130" s="180" t="s">
        <v>3</v>
      </c>
      <c r="F130" s="181" t="s">
        <v>158</v>
      </c>
      <c r="G130" s="14"/>
      <c r="H130" s="182">
        <v>1</v>
      </c>
      <c r="I130" s="14"/>
      <c r="J130" s="14"/>
      <c r="K130" s="14"/>
      <c r="L130" s="179"/>
      <c r="M130" s="183"/>
      <c r="N130" s="184"/>
      <c r="O130" s="184"/>
      <c r="P130" s="184"/>
      <c r="Q130" s="184"/>
      <c r="R130" s="184"/>
      <c r="S130" s="184"/>
      <c r="T130" s="185"/>
      <c r="U130" s="14"/>
      <c r="V130" s="14"/>
      <c r="W130" s="14"/>
      <c r="X130" s="14"/>
      <c r="Y130" s="14"/>
      <c r="Z130" s="14"/>
      <c r="AA130" s="14"/>
      <c r="AB130" s="14"/>
      <c r="AC130" s="14"/>
      <c r="AD130" s="14"/>
      <c r="AE130" s="14"/>
      <c r="AT130" s="180" t="s">
        <v>156</v>
      </c>
      <c r="AU130" s="180" t="s">
        <v>89</v>
      </c>
      <c r="AV130" s="14" t="s">
        <v>151</v>
      </c>
      <c r="AW130" s="14" t="s">
        <v>4</v>
      </c>
      <c r="AX130" s="14" t="s">
        <v>87</v>
      </c>
      <c r="AY130" s="180" t="s">
        <v>142</v>
      </c>
    </row>
    <row r="131" s="2" customFormat="1" ht="16.5" customHeight="1">
      <c r="A131" s="33"/>
      <c r="B131" s="158"/>
      <c r="C131" s="159" t="s">
        <v>225</v>
      </c>
      <c r="D131" s="159" t="s">
        <v>145</v>
      </c>
      <c r="E131" s="160" t="s">
        <v>226</v>
      </c>
      <c r="F131" s="161" t="s">
        <v>227</v>
      </c>
      <c r="G131" s="162" t="s">
        <v>228</v>
      </c>
      <c r="H131" s="163">
        <v>65</v>
      </c>
      <c r="I131" s="164">
        <v>34.399999999999999</v>
      </c>
      <c r="J131" s="164">
        <f>ROUND(I131*H131,2)</f>
        <v>2236</v>
      </c>
      <c r="K131" s="161" t="s">
        <v>149</v>
      </c>
      <c r="L131" s="34"/>
      <c r="M131" s="165" t="s">
        <v>3</v>
      </c>
      <c r="N131" s="166" t="s">
        <v>52</v>
      </c>
      <c r="O131" s="167">
        <v>0.085000000000000006</v>
      </c>
      <c r="P131" s="167">
        <f>O131*H131</f>
        <v>5.5250000000000004</v>
      </c>
      <c r="Q131" s="167">
        <v>0</v>
      </c>
      <c r="R131" s="167">
        <f>Q131*H131</f>
        <v>0</v>
      </c>
      <c r="S131" s="167">
        <v>0</v>
      </c>
      <c r="T131" s="168">
        <f>S131*H131</f>
        <v>0</v>
      </c>
      <c r="U131" s="33"/>
      <c r="V131" s="33"/>
      <c r="W131" s="33"/>
      <c r="X131" s="33"/>
      <c r="Y131" s="33"/>
      <c r="Z131" s="33"/>
      <c r="AA131" s="33"/>
      <c r="AB131" s="33"/>
      <c r="AC131" s="33"/>
      <c r="AD131" s="33"/>
      <c r="AE131" s="33"/>
      <c r="AR131" s="169" t="s">
        <v>150</v>
      </c>
      <c r="AT131" s="169" t="s">
        <v>145</v>
      </c>
      <c r="AU131" s="169" t="s">
        <v>89</v>
      </c>
      <c r="AY131" s="19" t="s">
        <v>142</v>
      </c>
      <c r="BE131" s="170">
        <f>IF(N131="základní",J131,0)</f>
        <v>0</v>
      </c>
      <c r="BF131" s="170">
        <f>IF(N131="snížená",J131,0)</f>
        <v>0</v>
      </c>
      <c r="BG131" s="170">
        <f>IF(N131="zákl. přenesená",J131,0)</f>
        <v>2236</v>
      </c>
      <c r="BH131" s="170">
        <f>IF(N131="sníž. přenesená",J131,0)</f>
        <v>0</v>
      </c>
      <c r="BI131" s="170">
        <f>IF(N131="nulová",J131,0)</f>
        <v>0</v>
      </c>
      <c r="BJ131" s="19" t="s">
        <v>151</v>
      </c>
      <c r="BK131" s="170">
        <f>ROUND(I131*H131,2)</f>
        <v>2236</v>
      </c>
      <c r="BL131" s="19" t="s">
        <v>150</v>
      </c>
      <c r="BM131" s="169" t="s">
        <v>229</v>
      </c>
    </row>
    <row r="132" s="13" customFormat="1">
      <c r="A132" s="13"/>
      <c r="B132" s="171"/>
      <c r="C132" s="13"/>
      <c r="D132" s="172" t="s">
        <v>156</v>
      </c>
      <c r="E132" s="173" t="s">
        <v>3</v>
      </c>
      <c r="F132" s="174" t="s">
        <v>230</v>
      </c>
      <c r="G132" s="13"/>
      <c r="H132" s="175">
        <v>65</v>
      </c>
      <c r="I132" s="13"/>
      <c r="J132" s="13"/>
      <c r="K132" s="13"/>
      <c r="L132" s="171"/>
      <c r="M132" s="176"/>
      <c r="N132" s="177"/>
      <c r="O132" s="177"/>
      <c r="P132" s="177"/>
      <c r="Q132" s="177"/>
      <c r="R132" s="177"/>
      <c r="S132" s="177"/>
      <c r="T132" s="178"/>
      <c r="U132" s="13"/>
      <c r="V132" s="13"/>
      <c r="W132" s="13"/>
      <c r="X132" s="13"/>
      <c r="Y132" s="13"/>
      <c r="Z132" s="13"/>
      <c r="AA132" s="13"/>
      <c r="AB132" s="13"/>
      <c r="AC132" s="13"/>
      <c r="AD132" s="13"/>
      <c r="AE132" s="13"/>
      <c r="AT132" s="173" t="s">
        <v>156</v>
      </c>
      <c r="AU132" s="173" t="s">
        <v>89</v>
      </c>
      <c r="AV132" s="13" t="s">
        <v>89</v>
      </c>
      <c r="AW132" s="13" t="s">
        <v>41</v>
      </c>
      <c r="AX132" s="13" t="s">
        <v>79</v>
      </c>
      <c r="AY132" s="173" t="s">
        <v>142</v>
      </c>
    </row>
    <row r="133" s="14" customFormat="1">
      <c r="A133" s="14"/>
      <c r="B133" s="179"/>
      <c r="C133" s="14"/>
      <c r="D133" s="172" t="s">
        <v>156</v>
      </c>
      <c r="E133" s="180" t="s">
        <v>3</v>
      </c>
      <c r="F133" s="181" t="s">
        <v>158</v>
      </c>
      <c r="G133" s="14"/>
      <c r="H133" s="182">
        <v>65</v>
      </c>
      <c r="I133" s="14"/>
      <c r="J133" s="14"/>
      <c r="K133" s="14"/>
      <c r="L133" s="179"/>
      <c r="M133" s="183"/>
      <c r="N133" s="184"/>
      <c r="O133" s="184"/>
      <c r="P133" s="184"/>
      <c r="Q133" s="184"/>
      <c r="R133" s="184"/>
      <c r="S133" s="184"/>
      <c r="T133" s="185"/>
      <c r="U133" s="14"/>
      <c r="V133" s="14"/>
      <c r="W133" s="14"/>
      <c r="X133" s="14"/>
      <c r="Y133" s="14"/>
      <c r="Z133" s="14"/>
      <c r="AA133" s="14"/>
      <c r="AB133" s="14"/>
      <c r="AC133" s="14"/>
      <c r="AD133" s="14"/>
      <c r="AE133" s="14"/>
      <c r="AT133" s="180" t="s">
        <v>156</v>
      </c>
      <c r="AU133" s="180" t="s">
        <v>89</v>
      </c>
      <c r="AV133" s="14" t="s">
        <v>151</v>
      </c>
      <c r="AW133" s="14" t="s">
        <v>4</v>
      </c>
      <c r="AX133" s="14" t="s">
        <v>87</v>
      </c>
      <c r="AY133" s="180" t="s">
        <v>142</v>
      </c>
    </row>
    <row r="134" s="2" customFormat="1" ht="16.5" customHeight="1">
      <c r="A134" s="33"/>
      <c r="B134" s="158"/>
      <c r="C134" s="159" t="s">
        <v>231</v>
      </c>
      <c r="D134" s="159" t="s">
        <v>145</v>
      </c>
      <c r="E134" s="160" t="s">
        <v>232</v>
      </c>
      <c r="F134" s="161" t="s">
        <v>233</v>
      </c>
      <c r="G134" s="162" t="s">
        <v>228</v>
      </c>
      <c r="H134" s="163">
        <v>260</v>
      </c>
      <c r="I134" s="164">
        <v>89.400000000000006</v>
      </c>
      <c r="J134" s="164">
        <f>ROUND(I134*H134,2)</f>
        <v>23244</v>
      </c>
      <c r="K134" s="161" t="s">
        <v>149</v>
      </c>
      <c r="L134" s="34"/>
      <c r="M134" s="165" t="s">
        <v>3</v>
      </c>
      <c r="N134" s="166" t="s">
        <v>52</v>
      </c>
      <c r="O134" s="167">
        <v>0.221</v>
      </c>
      <c r="P134" s="167">
        <f>O134*H134</f>
        <v>57.460000000000001</v>
      </c>
      <c r="Q134" s="167">
        <v>0</v>
      </c>
      <c r="R134" s="167">
        <f>Q134*H134</f>
        <v>0</v>
      </c>
      <c r="S134" s="167">
        <v>0</v>
      </c>
      <c r="T134" s="168">
        <f>S134*H134</f>
        <v>0</v>
      </c>
      <c r="U134" s="33"/>
      <c r="V134" s="33"/>
      <c r="W134" s="33"/>
      <c r="X134" s="33"/>
      <c r="Y134" s="33"/>
      <c r="Z134" s="33"/>
      <c r="AA134" s="33"/>
      <c r="AB134" s="33"/>
      <c r="AC134" s="33"/>
      <c r="AD134" s="33"/>
      <c r="AE134" s="33"/>
      <c r="AR134" s="169" t="s">
        <v>150</v>
      </c>
      <c r="AT134" s="169" t="s">
        <v>145</v>
      </c>
      <c r="AU134" s="169" t="s">
        <v>89</v>
      </c>
      <c r="AY134" s="19" t="s">
        <v>142</v>
      </c>
      <c r="BE134" s="170">
        <f>IF(N134="základní",J134,0)</f>
        <v>0</v>
      </c>
      <c r="BF134" s="170">
        <f>IF(N134="snížená",J134,0)</f>
        <v>0</v>
      </c>
      <c r="BG134" s="170">
        <f>IF(N134="zákl. přenesená",J134,0)</f>
        <v>23244</v>
      </c>
      <c r="BH134" s="170">
        <f>IF(N134="sníž. přenesená",J134,0)</f>
        <v>0</v>
      </c>
      <c r="BI134" s="170">
        <f>IF(N134="nulová",J134,0)</f>
        <v>0</v>
      </c>
      <c r="BJ134" s="19" t="s">
        <v>151</v>
      </c>
      <c r="BK134" s="170">
        <f>ROUND(I134*H134,2)</f>
        <v>23244</v>
      </c>
      <c r="BL134" s="19" t="s">
        <v>150</v>
      </c>
      <c r="BM134" s="169" t="s">
        <v>234</v>
      </c>
    </row>
    <row r="135" s="13" customFormat="1">
      <c r="A135" s="13"/>
      <c r="B135" s="171"/>
      <c r="C135" s="13"/>
      <c r="D135" s="172" t="s">
        <v>156</v>
      </c>
      <c r="E135" s="173" t="s">
        <v>3</v>
      </c>
      <c r="F135" s="174" t="s">
        <v>235</v>
      </c>
      <c r="G135" s="13"/>
      <c r="H135" s="175">
        <v>260</v>
      </c>
      <c r="I135" s="13"/>
      <c r="J135" s="13"/>
      <c r="K135" s="13"/>
      <c r="L135" s="171"/>
      <c r="M135" s="176"/>
      <c r="N135" s="177"/>
      <c r="O135" s="177"/>
      <c r="P135" s="177"/>
      <c r="Q135" s="177"/>
      <c r="R135" s="177"/>
      <c r="S135" s="177"/>
      <c r="T135" s="178"/>
      <c r="U135" s="13"/>
      <c r="V135" s="13"/>
      <c r="W135" s="13"/>
      <c r="X135" s="13"/>
      <c r="Y135" s="13"/>
      <c r="Z135" s="13"/>
      <c r="AA135" s="13"/>
      <c r="AB135" s="13"/>
      <c r="AC135" s="13"/>
      <c r="AD135" s="13"/>
      <c r="AE135" s="13"/>
      <c r="AT135" s="173" t="s">
        <v>156</v>
      </c>
      <c r="AU135" s="173" t="s">
        <v>89</v>
      </c>
      <c r="AV135" s="13" t="s">
        <v>89</v>
      </c>
      <c r="AW135" s="13" t="s">
        <v>41</v>
      </c>
      <c r="AX135" s="13" t="s">
        <v>79</v>
      </c>
      <c r="AY135" s="173" t="s">
        <v>142</v>
      </c>
    </row>
    <row r="136" s="14" customFormat="1">
      <c r="A136" s="14"/>
      <c r="B136" s="179"/>
      <c r="C136" s="14"/>
      <c r="D136" s="172" t="s">
        <v>156</v>
      </c>
      <c r="E136" s="180" t="s">
        <v>3</v>
      </c>
      <c r="F136" s="181" t="s">
        <v>158</v>
      </c>
      <c r="G136" s="14"/>
      <c r="H136" s="182">
        <v>260</v>
      </c>
      <c r="I136" s="14"/>
      <c r="J136" s="14"/>
      <c r="K136" s="14"/>
      <c r="L136" s="179"/>
      <c r="M136" s="183"/>
      <c r="N136" s="184"/>
      <c r="O136" s="184"/>
      <c r="P136" s="184"/>
      <c r="Q136" s="184"/>
      <c r="R136" s="184"/>
      <c r="S136" s="184"/>
      <c r="T136" s="185"/>
      <c r="U136" s="14"/>
      <c r="V136" s="14"/>
      <c r="W136" s="14"/>
      <c r="X136" s="14"/>
      <c r="Y136" s="14"/>
      <c r="Z136" s="14"/>
      <c r="AA136" s="14"/>
      <c r="AB136" s="14"/>
      <c r="AC136" s="14"/>
      <c r="AD136" s="14"/>
      <c r="AE136" s="14"/>
      <c r="AT136" s="180" t="s">
        <v>156</v>
      </c>
      <c r="AU136" s="180" t="s">
        <v>89</v>
      </c>
      <c r="AV136" s="14" t="s">
        <v>151</v>
      </c>
      <c r="AW136" s="14" t="s">
        <v>4</v>
      </c>
      <c r="AX136" s="14" t="s">
        <v>87</v>
      </c>
      <c r="AY136" s="180" t="s">
        <v>142</v>
      </c>
    </row>
    <row r="137" s="2" customFormat="1" ht="16.5" customHeight="1">
      <c r="A137" s="33"/>
      <c r="B137" s="158"/>
      <c r="C137" s="159" t="s">
        <v>236</v>
      </c>
      <c r="D137" s="159" t="s">
        <v>145</v>
      </c>
      <c r="E137" s="160" t="s">
        <v>237</v>
      </c>
      <c r="F137" s="161" t="s">
        <v>238</v>
      </c>
      <c r="G137" s="162" t="s">
        <v>228</v>
      </c>
      <c r="H137" s="163">
        <v>130</v>
      </c>
      <c r="I137" s="164">
        <v>600</v>
      </c>
      <c r="J137" s="164">
        <f>ROUND(I137*H137,2)</f>
        <v>78000</v>
      </c>
      <c r="K137" s="161" t="s">
        <v>3</v>
      </c>
      <c r="L137" s="34"/>
      <c r="M137" s="165" t="s">
        <v>3</v>
      </c>
      <c r="N137" s="166" t="s">
        <v>52</v>
      </c>
      <c r="O137" s="167">
        <v>0.069000000000000006</v>
      </c>
      <c r="P137" s="167">
        <f>O137*H137</f>
        <v>8.9700000000000006</v>
      </c>
      <c r="Q137" s="167">
        <v>0</v>
      </c>
      <c r="R137" s="167">
        <f>Q137*H137</f>
        <v>0</v>
      </c>
      <c r="S137" s="167">
        <v>0</v>
      </c>
      <c r="T137" s="168">
        <f>S137*H137</f>
        <v>0</v>
      </c>
      <c r="U137" s="33"/>
      <c r="V137" s="33"/>
      <c r="W137" s="33"/>
      <c r="X137" s="33"/>
      <c r="Y137" s="33"/>
      <c r="Z137" s="33"/>
      <c r="AA137" s="33"/>
      <c r="AB137" s="33"/>
      <c r="AC137" s="33"/>
      <c r="AD137" s="33"/>
      <c r="AE137" s="33"/>
      <c r="AR137" s="169" t="s">
        <v>151</v>
      </c>
      <c r="AT137" s="169" t="s">
        <v>145</v>
      </c>
      <c r="AU137" s="169" t="s">
        <v>89</v>
      </c>
      <c r="AY137" s="19" t="s">
        <v>142</v>
      </c>
      <c r="BE137" s="170">
        <f>IF(N137="základní",J137,0)</f>
        <v>0</v>
      </c>
      <c r="BF137" s="170">
        <f>IF(N137="snížená",J137,0)</f>
        <v>0</v>
      </c>
      <c r="BG137" s="170">
        <f>IF(N137="zákl. přenesená",J137,0)</f>
        <v>78000</v>
      </c>
      <c r="BH137" s="170">
        <f>IF(N137="sníž. přenesená",J137,0)</f>
        <v>0</v>
      </c>
      <c r="BI137" s="170">
        <f>IF(N137="nulová",J137,0)</f>
        <v>0</v>
      </c>
      <c r="BJ137" s="19" t="s">
        <v>151</v>
      </c>
      <c r="BK137" s="170">
        <f>ROUND(I137*H137,2)</f>
        <v>78000</v>
      </c>
      <c r="BL137" s="19" t="s">
        <v>151</v>
      </c>
      <c r="BM137" s="169" t="s">
        <v>239</v>
      </c>
    </row>
    <row r="138" s="13" customFormat="1">
      <c r="A138" s="13"/>
      <c r="B138" s="171"/>
      <c r="C138" s="13"/>
      <c r="D138" s="172" t="s">
        <v>156</v>
      </c>
      <c r="E138" s="173" t="s">
        <v>3</v>
      </c>
      <c r="F138" s="174" t="s">
        <v>240</v>
      </c>
      <c r="G138" s="13"/>
      <c r="H138" s="175">
        <v>130</v>
      </c>
      <c r="I138" s="13"/>
      <c r="J138" s="13"/>
      <c r="K138" s="13"/>
      <c r="L138" s="171"/>
      <c r="M138" s="176"/>
      <c r="N138" s="177"/>
      <c r="O138" s="177"/>
      <c r="P138" s="177"/>
      <c r="Q138" s="177"/>
      <c r="R138" s="177"/>
      <c r="S138" s="177"/>
      <c r="T138" s="178"/>
      <c r="U138" s="13"/>
      <c r="V138" s="13"/>
      <c r="W138" s="13"/>
      <c r="X138" s="13"/>
      <c r="Y138" s="13"/>
      <c r="Z138" s="13"/>
      <c r="AA138" s="13"/>
      <c r="AB138" s="13"/>
      <c r="AC138" s="13"/>
      <c r="AD138" s="13"/>
      <c r="AE138" s="13"/>
      <c r="AT138" s="173" t="s">
        <v>156</v>
      </c>
      <c r="AU138" s="173" t="s">
        <v>89</v>
      </c>
      <c r="AV138" s="13" t="s">
        <v>89</v>
      </c>
      <c r="AW138" s="13" t="s">
        <v>41</v>
      </c>
      <c r="AX138" s="13" t="s">
        <v>79</v>
      </c>
      <c r="AY138" s="173" t="s">
        <v>142</v>
      </c>
    </row>
    <row r="139" s="14" customFormat="1">
      <c r="A139" s="14"/>
      <c r="B139" s="179"/>
      <c r="C139" s="14"/>
      <c r="D139" s="172" t="s">
        <v>156</v>
      </c>
      <c r="E139" s="180" t="s">
        <v>3</v>
      </c>
      <c r="F139" s="181" t="s">
        <v>158</v>
      </c>
      <c r="G139" s="14"/>
      <c r="H139" s="182">
        <v>130</v>
      </c>
      <c r="I139" s="14"/>
      <c r="J139" s="14"/>
      <c r="K139" s="14"/>
      <c r="L139" s="179"/>
      <c r="M139" s="183"/>
      <c r="N139" s="184"/>
      <c r="O139" s="184"/>
      <c r="P139" s="184"/>
      <c r="Q139" s="184"/>
      <c r="R139" s="184"/>
      <c r="S139" s="184"/>
      <c r="T139" s="185"/>
      <c r="U139" s="14"/>
      <c r="V139" s="14"/>
      <c r="W139" s="14"/>
      <c r="X139" s="14"/>
      <c r="Y139" s="14"/>
      <c r="Z139" s="14"/>
      <c r="AA139" s="14"/>
      <c r="AB139" s="14"/>
      <c r="AC139" s="14"/>
      <c r="AD139" s="14"/>
      <c r="AE139" s="14"/>
      <c r="AT139" s="180" t="s">
        <v>156</v>
      </c>
      <c r="AU139" s="180" t="s">
        <v>89</v>
      </c>
      <c r="AV139" s="14" t="s">
        <v>151</v>
      </c>
      <c r="AW139" s="14" t="s">
        <v>4</v>
      </c>
      <c r="AX139" s="14" t="s">
        <v>87</v>
      </c>
      <c r="AY139" s="180" t="s">
        <v>142</v>
      </c>
    </row>
    <row r="140" s="2" customFormat="1" ht="16.5" customHeight="1">
      <c r="A140" s="33"/>
      <c r="B140" s="158"/>
      <c r="C140" s="159" t="s">
        <v>241</v>
      </c>
      <c r="D140" s="159" t="s">
        <v>145</v>
      </c>
      <c r="E140" s="160" t="s">
        <v>242</v>
      </c>
      <c r="F140" s="161" t="s">
        <v>243</v>
      </c>
      <c r="G140" s="162" t="s">
        <v>148</v>
      </c>
      <c r="H140" s="163">
        <v>1</v>
      </c>
      <c r="I140" s="164">
        <v>12000</v>
      </c>
      <c r="J140" s="164">
        <f>ROUND(I140*H140,2)</f>
        <v>12000</v>
      </c>
      <c r="K140" s="161" t="s">
        <v>149</v>
      </c>
      <c r="L140" s="34"/>
      <c r="M140" s="165" t="s">
        <v>3</v>
      </c>
      <c r="N140" s="166" t="s">
        <v>52</v>
      </c>
      <c r="O140" s="167">
        <v>0</v>
      </c>
      <c r="P140" s="167">
        <f>O140*H140</f>
        <v>0</v>
      </c>
      <c r="Q140" s="167">
        <v>0</v>
      </c>
      <c r="R140" s="167">
        <f>Q140*H140</f>
        <v>0</v>
      </c>
      <c r="S140" s="167">
        <v>0</v>
      </c>
      <c r="T140" s="168">
        <f>S140*H140</f>
        <v>0</v>
      </c>
      <c r="U140" s="33"/>
      <c r="V140" s="33"/>
      <c r="W140" s="33"/>
      <c r="X140" s="33"/>
      <c r="Y140" s="33"/>
      <c r="Z140" s="33"/>
      <c r="AA140" s="33"/>
      <c r="AB140" s="33"/>
      <c r="AC140" s="33"/>
      <c r="AD140" s="33"/>
      <c r="AE140" s="33"/>
      <c r="AR140" s="169" t="s">
        <v>150</v>
      </c>
      <c r="AT140" s="169" t="s">
        <v>145</v>
      </c>
      <c r="AU140" s="169" t="s">
        <v>89</v>
      </c>
      <c r="AY140" s="19" t="s">
        <v>142</v>
      </c>
      <c r="BE140" s="170">
        <f>IF(N140="základní",J140,0)</f>
        <v>0</v>
      </c>
      <c r="BF140" s="170">
        <f>IF(N140="snížená",J140,0)</f>
        <v>0</v>
      </c>
      <c r="BG140" s="170">
        <f>IF(N140="zákl. přenesená",J140,0)</f>
        <v>12000</v>
      </c>
      <c r="BH140" s="170">
        <f>IF(N140="sníž. přenesená",J140,0)</f>
        <v>0</v>
      </c>
      <c r="BI140" s="170">
        <f>IF(N140="nulová",J140,0)</f>
        <v>0</v>
      </c>
      <c r="BJ140" s="19" t="s">
        <v>151</v>
      </c>
      <c r="BK140" s="170">
        <f>ROUND(I140*H140,2)</f>
        <v>12000</v>
      </c>
      <c r="BL140" s="19" t="s">
        <v>150</v>
      </c>
      <c r="BM140" s="169" t="s">
        <v>244</v>
      </c>
    </row>
    <row r="141" s="13" customFormat="1">
      <c r="A141" s="13"/>
      <c r="B141" s="171"/>
      <c r="C141" s="13"/>
      <c r="D141" s="172" t="s">
        <v>156</v>
      </c>
      <c r="E141" s="173" t="s">
        <v>3</v>
      </c>
      <c r="F141" s="174" t="s">
        <v>245</v>
      </c>
      <c r="G141" s="13"/>
      <c r="H141" s="175">
        <v>1</v>
      </c>
      <c r="I141" s="13"/>
      <c r="J141" s="13"/>
      <c r="K141" s="13"/>
      <c r="L141" s="171"/>
      <c r="M141" s="176"/>
      <c r="N141" s="177"/>
      <c r="O141" s="177"/>
      <c r="P141" s="177"/>
      <c r="Q141" s="177"/>
      <c r="R141" s="177"/>
      <c r="S141" s="177"/>
      <c r="T141" s="178"/>
      <c r="U141" s="13"/>
      <c r="V141" s="13"/>
      <c r="W141" s="13"/>
      <c r="X141" s="13"/>
      <c r="Y141" s="13"/>
      <c r="Z141" s="13"/>
      <c r="AA141" s="13"/>
      <c r="AB141" s="13"/>
      <c r="AC141" s="13"/>
      <c r="AD141" s="13"/>
      <c r="AE141" s="13"/>
      <c r="AT141" s="173" t="s">
        <v>156</v>
      </c>
      <c r="AU141" s="173" t="s">
        <v>89</v>
      </c>
      <c r="AV141" s="13" t="s">
        <v>89</v>
      </c>
      <c r="AW141" s="13" t="s">
        <v>41</v>
      </c>
      <c r="AX141" s="13" t="s">
        <v>79</v>
      </c>
      <c r="AY141" s="173" t="s">
        <v>142</v>
      </c>
    </row>
    <row r="142" s="14" customFormat="1">
      <c r="A142" s="14"/>
      <c r="B142" s="179"/>
      <c r="C142" s="14"/>
      <c r="D142" s="172" t="s">
        <v>156</v>
      </c>
      <c r="E142" s="180" t="s">
        <v>3</v>
      </c>
      <c r="F142" s="181" t="s">
        <v>158</v>
      </c>
      <c r="G142" s="14"/>
      <c r="H142" s="182">
        <v>1</v>
      </c>
      <c r="I142" s="14"/>
      <c r="J142" s="14"/>
      <c r="K142" s="14"/>
      <c r="L142" s="179"/>
      <c r="M142" s="183"/>
      <c r="N142" s="184"/>
      <c r="O142" s="184"/>
      <c r="P142" s="184"/>
      <c r="Q142" s="184"/>
      <c r="R142" s="184"/>
      <c r="S142" s="184"/>
      <c r="T142" s="185"/>
      <c r="U142" s="14"/>
      <c r="V142" s="14"/>
      <c r="W142" s="14"/>
      <c r="X142" s="14"/>
      <c r="Y142" s="14"/>
      <c r="Z142" s="14"/>
      <c r="AA142" s="14"/>
      <c r="AB142" s="14"/>
      <c r="AC142" s="14"/>
      <c r="AD142" s="14"/>
      <c r="AE142" s="14"/>
      <c r="AT142" s="180" t="s">
        <v>156</v>
      </c>
      <c r="AU142" s="180" t="s">
        <v>89</v>
      </c>
      <c r="AV142" s="14" t="s">
        <v>151</v>
      </c>
      <c r="AW142" s="14" t="s">
        <v>4</v>
      </c>
      <c r="AX142" s="14" t="s">
        <v>87</v>
      </c>
      <c r="AY142" s="180" t="s">
        <v>142</v>
      </c>
    </row>
    <row r="143" s="2" customFormat="1" ht="16.5" customHeight="1">
      <c r="A143" s="33"/>
      <c r="B143" s="158"/>
      <c r="C143" s="159" t="s">
        <v>246</v>
      </c>
      <c r="D143" s="159" t="s">
        <v>145</v>
      </c>
      <c r="E143" s="160" t="s">
        <v>247</v>
      </c>
      <c r="F143" s="161" t="s">
        <v>248</v>
      </c>
      <c r="G143" s="162" t="s">
        <v>148</v>
      </c>
      <c r="H143" s="163">
        <v>1</v>
      </c>
      <c r="I143" s="164">
        <v>6000</v>
      </c>
      <c r="J143" s="164">
        <f>ROUND(I143*H143,2)</f>
        <v>6000</v>
      </c>
      <c r="K143" s="161" t="s">
        <v>149</v>
      </c>
      <c r="L143" s="34"/>
      <c r="M143" s="165" t="s">
        <v>3</v>
      </c>
      <c r="N143" s="166" t="s">
        <v>52</v>
      </c>
      <c r="O143" s="167">
        <v>0</v>
      </c>
      <c r="P143" s="167">
        <f>O143*H143</f>
        <v>0</v>
      </c>
      <c r="Q143" s="167">
        <v>0</v>
      </c>
      <c r="R143" s="167">
        <f>Q143*H143</f>
        <v>0</v>
      </c>
      <c r="S143" s="167">
        <v>0</v>
      </c>
      <c r="T143" s="168">
        <f>S143*H143</f>
        <v>0</v>
      </c>
      <c r="U143" s="33"/>
      <c r="V143" s="33"/>
      <c r="W143" s="33"/>
      <c r="X143" s="33"/>
      <c r="Y143" s="33"/>
      <c r="Z143" s="33"/>
      <c r="AA143" s="33"/>
      <c r="AB143" s="33"/>
      <c r="AC143" s="33"/>
      <c r="AD143" s="33"/>
      <c r="AE143" s="33"/>
      <c r="AR143" s="169" t="s">
        <v>150</v>
      </c>
      <c r="AT143" s="169" t="s">
        <v>145</v>
      </c>
      <c r="AU143" s="169" t="s">
        <v>89</v>
      </c>
      <c r="AY143" s="19" t="s">
        <v>142</v>
      </c>
      <c r="BE143" s="170">
        <f>IF(N143="základní",J143,0)</f>
        <v>0</v>
      </c>
      <c r="BF143" s="170">
        <f>IF(N143="snížená",J143,0)</f>
        <v>0</v>
      </c>
      <c r="BG143" s="170">
        <f>IF(N143="zákl. přenesená",J143,0)</f>
        <v>6000</v>
      </c>
      <c r="BH143" s="170">
        <f>IF(N143="sníž. přenesená",J143,0)</f>
        <v>0</v>
      </c>
      <c r="BI143" s="170">
        <f>IF(N143="nulová",J143,0)</f>
        <v>0</v>
      </c>
      <c r="BJ143" s="19" t="s">
        <v>151</v>
      </c>
      <c r="BK143" s="170">
        <f>ROUND(I143*H143,2)</f>
        <v>6000</v>
      </c>
      <c r="BL143" s="19" t="s">
        <v>150</v>
      </c>
      <c r="BM143" s="169" t="s">
        <v>249</v>
      </c>
    </row>
    <row r="144" s="13" customFormat="1">
      <c r="A144" s="13"/>
      <c r="B144" s="171"/>
      <c r="C144" s="13"/>
      <c r="D144" s="172" t="s">
        <v>156</v>
      </c>
      <c r="E144" s="173" t="s">
        <v>3</v>
      </c>
      <c r="F144" s="174" t="s">
        <v>250</v>
      </c>
      <c r="G144" s="13"/>
      <c r="H144" s="175">
        <v>1</v>
      </c>
      <c r="I144" s="13"/>
      <c r="J144" s="13"/>
      <c r="K144" s="13"/>
      <c r="L144" s="171"/>
      <c r="M144" s="176"/>
      <c r="N144" s="177"/>
      <c r="O144" s="177"/>
      <c r="P144" s="177"/>
      <c r="Q144" s="177"/>
      <c r="R144" s="177"/>
      <c r="S144" s="177"/>
      <c r="T144" s="178"/>
      <c r="U144" s="13"/>
      <c r="V144" s="13"/>
      <c r="W144" s="13"/>
      <c r="X144" s="13"/>
      <c r="Y144" s="13"/>
      <c r="Z144" s="13"/>
      <c r="AA144" s="13"/>
      <c r="AB144" s="13"/>
      <c r="AC144" s="13"/>
      <c r="AD144" s="13"/>
      <c r="AE144" s="13"/>
      <c r="AT144" s="173" t="s">
        <v>156</v>
      </c>
      <c r="AU144" s="173" t="s">
        <v>89</v>
      </c>
      <c r="AV144" s="13" t="s">
        <v>89</v>
      </c>
      <c r="AW144" s="13" t="s">
        <v>41</v>
      </c>
      <c r="AX144" s="13" t="s">
        <v>79</v>
      </c>
      <c r="AY144" s="173" t="s">
        <v>142</v>
      </c>
    </row>
    <row r="145" s="14" customFormat="1">
      <c r="A145" s="14"/>
      <c r="B145" s="179"/>
      <c r="C145" s="14"/>
      <c r="D145" s="172" t="s">
        <v>156</v>
      </c>
      <c r="E145" s="180" t="s">
        <v>3</v>
      </c>
      <c r="F145" s="181" t="s">
        <v>158</v>
      </c>
      <c r="G145" s="14"/>
      <c r="H145" s="182">
        <v>1</v>
      </c>
      <c r="I145" s="14"/>
      <c r="J145" s="14"/>
      <c r="K145" s="14"/>
      <c r="L145" s="179"/>
      <c r="M145" s="183"/>
      <c r="N145" s="184"/>
      <c r="O145" s="184"/>
      <c r="P145" s="184"/>
      <c r="Q145" s="184"/>
      <c r="R145" s="184"/>
      <c r="S145" s="184"/>
      <c r="T145" s="185"/>
      <c r="U145" s="14"/>
      <c r="V145" s="14"/>
      <c r="W145" s="14"/>
      <c r="X145" s="14"/>
      <c r="Y145" s="14"/>
      <c r="Z145" s="14"/>
      <c r="AA145" s="14"/>
      <c r="AB145" s="14"/>
      <c r="AC145" s="14"/>
      <c r="AD145" s="14"/>
      <c r="AE145" s="14"/>
      <c r="AT145" s="180" t="s">
        <v>156</v>
      </c>
      <c r="AU145" s="180" t="s">
        <v>89</v>
      </c>
      <c r="AV145" s="14" t="s">
        <v>151</v>
      </c>
      <c r="AW145" s="14" t="s">
        <v>4</v>
      </c>
      <c r="AX145" s="14" t="s">
        <v>87</v>
      </c>
      <c r="AY145" s="180" t="s">
        <v>142</v>
      </c>
    </row>
    <row r="146" s="12" customFormat="1" ht="22.8" customHeight="1">
      <c r="A146" s="12"/>
      <c r="B146" s="146"/>
      <c r="C146" s="12"/>
      <c r="D146" s="147" t="s">
        <v>78</v>
      </c>
      <c r="E146" s="156" t="s">
        <v>251</v>
      </c>
      <c r="F146" s="156" t="s">
        <v>252</v>
      </c>
      <c r="G146" s="12"/>
      <c r="H146" s="12"/>
      <c r="I146" s="12"/>
      <c r="J146" s="157">
        <f>BK146</f>
        <v>45300</v>
      </c>
      <c r="K146" s="12"/>
      <c r="L146" s="146"/>
      <c r="M146" s="150"/>
      <c r="N146" s="151"/>
      <c r="O146" s="151"/>
      <c r="P146" s="152">
        <f>SUM(P147:P154)</f>
        <v>2.5827999999999998</v>
      </c>
      <c r="Q146" s="151"/>
      <c r="R146" s="152">
        <f>SUM(R147:R154)</f>
        <v>0.0054450000000000002</v>
      </c>
      <c r="S146" s="151"/>
      <c r="T146" s="153">
        <f>SUM(T147:T154)</f>
        <v>0</v>
      </c>
      <c r="U146" s="12"/>
      <c r="V146" s="12"/>
      <c r="W146" s="12"/>
      <c r="X146" s="12"/>
      <c r="Y146" s="12"/>
      <c r="Z146" s="12"/>
      <c r="AA146" s="12"/>
      <c r="AB146" s="12"/>
      <c r="AC146" s="12"/>
      <c r="AD146" s="12"/>
      <c r="AE146" s="12"/>
      <c r="AR146" s="147" t="s">
        <v>141</v>
      </c>
      <c r="AT146" s="154" t="s">
        <v>78</v>
      </c>
      <c r="AU146" s="154" t="s">
        <v>87</v>
      </c>
      <c r="AY146" s="147" t="s">
        <v>142</v>
      </c>
      <c r="BK146" s="155">
        <f>SUM(BK147:BK154)</f>
        <v>45300</v>
      </c>
    </row>
    <row r="147" s="2" customFormat="1" ht="16.5" customHeight="1">
      <c r="A147" s="33"/>
      <c r="B147" s="158"/>
      <c r="C147" s="159" t="s">
        <v>8</v>
      </c>
      <c r="D147" s="159" t="s">
        <v>145</v>
      </c>
      <c r="E147" s="160" t="s">
        <v>253</v>
      </c>
      <c r="F147" s="161" t="s">
        <v>254</v>
      </c>
      <c r="G147" s="162" t="s">
        <v>148</v>
      </c>
      <c r="H147" s="163">
        <v>1</v>
      </c>
      <c r="I147" s="164">
        <v>2000</v>
      </c>
      <c r="J147" s="164">
        <f>ROUND(I147*H147,2)</f>
        <v>2000</v>
      </c>
      <c r="K147" s="161" t="s">
        <v>3</v>
      </c>
      <c r="L147" s="34"/>
      <c r="M147" s="165" t="s">
        <v>3</v>
      </c>
      <c r="N147" s="166" t="s">
        <v>52</v>
      </c>
      <c r="O147" s="167">
        <v>0</v>
      </c>
      <c r="P147" s="167">
        <f>O147*H147</f>
        <v>0</v>
      </c>
      <c r="Q147" s="167">
        <v>0</v>
      </c>
      <c r="R147" s="167">
        <f>Q147*H147</f>
        <v>0</v>
      </c>
      <c r="S147" s="167">
        <v>0</v>
      </c>
      <c r="T147" s="168">
        <f>S147*H147</f>
        <v>0</v>
      </c>
      <c r="U147" s="33"/>
      <c r="V147" s="33"/>
      <c r="W147" s="33"/>
      <c r="X147" s="33"/>
      <c r="Y147" s="33"/>
      <c r="Z147" s="33"/>
      <c r="AA147" s="33"/>
      <c r="AB147" s="33"/>
      <c r="AC147" s="33"/>
      <c r="AD147" s="33"/>
      <c r="AE147" s="33"/>
      <c r="AR147" s="169" t="s">
        <v>150</v>
      </c>
      <c r="AT147" s="169" t="s">
        <v>145</v>
      </c>
      <c r="AU147" s="169" t="s">
        <v>89</v>
      </c>
      <c r="AY147" s="19" t="s">
        <v>142</v>
      </c>
      <c r="BE147" s="170">
        <f>IF(N147="základní",J147,0)</f>
        <v>0</v>
      </c>
      <c r="BF147" s="170">
        <f>IF(N147="snížená",J147,0)</f>
        <v>0</v>
      </c>
      <c r="BG147" s="170">
        <f>IF(N147="zákl. přenesená",J147,0)</f>
        <v>2000</v>
      </c>
      <c r="BH147" s="170">
        <f>IF(N147="sníž. přenesená",J147,0)</f>
        <v>0</v>
      </c>
      <c r="BI147" s="170">
        <f>IF(N147="nulová",J147,0)</f>
        <v>0</v>
      </c>
      <c r="BJ147" s="19" t="s">
        <v>151</v>
      </c>
      <c r="BK147" s="170">
        <f>ROUND(I147*H147,2)</f>
        <v>2000</v>
      </c>
      <c r="BL147" s="19" t="s">
        <v>150</v>
      </c>
      <c r="BM147" s="169" t="s">
        <v>255</v>
      </c>
    </row>
    <row r="148" s="2" customFormat="1" ht="36" customHeight="1">
      <c r="A148" s="33"/>
      <c r="B148" s="158"/>
      <c r="C148" s="159" t="s">
        <v>256</v>
      </c>
      <c r="D148" s="159" t="s">
        <v>145</v>
      </c>
      <c r="E148" s="160" t="s">
        <v>257</v>
      </c>
      <c r="F148" s="161" t="s">
        <v>258</v>
      </c>
      <c r="G148" s="162" t="s">
        <v>148</v>
      </c>
      <c r="H148" s="163">
        <v>1</v>
      </c>
      <c r="I148" s="164">
        <v>40000</v>
      </c>
      <c r="J148" s="164">
        <f>ROUND(I148*H148,2)</f>
        <v>40000</v>
      </c>
      <c r="K148" s="161" t="s">
        <v>3</v>
      </c>
      <c r="L148" s="34"/>
      <c r="M148" s="165" t="s">
        <v>3</v>
      </c>
      <c r="N148" s="166" t="s">
        <v>52</v>
      </c>
      <c r="O148" s="167">
        <v>0</v>
      </c>
      <c r="P148" s="167">
        <f>O148*H148</f>
        <v>0</v>
      </c>
      <c r="Q148" s="167">
        <v>0</v>
      </c>
      <c r="R148" s="167">
        <f>Q148*H148</f>
        <v>0</v>
      </c>
      <c r="S148" s="167">
        <v>0</v>
      </c>
      <c r="T148" s="168">
        <f>S148*H148</f>
        <v>0</v>
      </c>
      <c r="U148" s="33"/>
      <c r="V148" s="33"/>
      <c r="W148" s="33"/>
      <c r="X148" s="33"/>
      <c r="Y148" s="33"/>
      <c r="Z148" s="33"/>
      <c r="AA148" s="33"/>
      <c r="AB148" s="33"/>
      <c r="AC148" s="33"/>
      <c r="AD148" s="33"/>
      <c r="AE148" s="33"/>
      <c r="AR148" s="169" t="s">
        <v>150</v>
      </c>
      <c r="AT148" s="169" t="s">
        <v>145</v>
      </c>
      <c r="AU148" s="169" t="s">
        <v>89</v>
      </c>
      <c r="AY148" s="19" t="s">
        <v>142</v>
      </c>
      <c r="BE148" s="170">
        <f>IF(N148="základní",J148,0)</f>
        <v>0</v>
      </c>
      <c r="BF148" s="170">
        <f>IF(N148="snížená",J148,0)</f>
        <v>0</v>
      </c>
      <c r="BG148" s="170">
        <f>IF(N148="zákl. přenesená",J148,0)</f>
        <v>40000</v>
      </c>
      <c r="BH148" s="170">
        <f>IF(N148="sníž. přenesená",J148,0)</f>
        <v>0</v>
      </c>
      <c r="BI148" s="170">
        <f>IF(N148="nulová",J148,0)</f>
        <v>0</v>
      </c>
      <c r="BJ148" s="19" t="s">
        <v>151</v>
      </c>
      <c r="BK148" s="170">
        <f>ROUND(I148*H148,2)</f>
        <v>40000</v>
      </c>
      <c r="BL148" s="19" t="s">
        <v>150</v>
      </c>
      <c r="BM148" s="169" t="s">
        <v>259</v>
      </c>
    </row>
    <row r="149" s="2" customFormat="1" ht="16.5" customHeight="1">
      <c r="A149" s="33"/>
      <c r="B149" s="158"/>
      <c r="C149" s="159" t="s">
        <v>260</v>
      </c>
      <c r="D149" s="159" t="s">
        <v>145</v>
      </c>
      <c r="E149" s="160" t="s">
        <v>261</v>
      </c>
      <c r="F149" s="161" t="s">
        <v>262</v>
      </c>
      <c r="G149" s="162" t="s">
        <v>263</v>
      </c>
      <c r="H149" s="163">
        <v>0.10000000000000001</v>
      </c>
      <c r="I149" s="164">
        <v>6000</v>
      </c>
      <c r="J149" s="164">
        <f>ROUND(I149*H149,2)</f>
        <v>600</v>
      </c>
      <c r="K149" s="161" t="s">
        <v>3</v>
      </c>
      <c r="L149" s="34"/>
      <c r="M149" s="165" t="s">
        <v>3</v>
      </c>
      <c r="N149" s="166" t="s">
        <v>52</v>
      </c>
      <c r="O149" s="167">
        <v>4.6959999999999997</v>
      </c>
      <c r="P149" s="167">
        <f>O149*H149</f>
        <v>0.46960000000000002</v>
      </c>
      <c r="Q149" s="167">
        <v>0.0099000000000000008</v>
      </c>
      <c r="R149" s="167">
        <f>Q149*H149</f>
        <v>0.00099000000000000021</v>
      </c>
      <c r="S149" s="167">
        <v>0</v>
      </c>
      <c r="T149" s="168">
        <f>S149*H149</f>
        <v>0</v>
      </c>
      <c r="U149" s="33"/>
      <c r="V149" s="33"/>
      <c r="W149" s="33"/>
      <c r="X149" s="33"/>
      <c r="Y149" s="33"/>
      <c r="Z149" s="33"/>
      <c r="AA149" s="33"/>
      <c r="AB149" s="33"/>
      <c r="AC149" s="33"/>
      <c r="AD149" s="33"/>
      <c r="AE149" s="33"/>
      <c r="AR149" s="169" t="s">
        <v>150</v>
      </c>
      <c r="AT149" s="169" t="s">
        <v>145</v>
      </c>
      <c r="AU149" s="169" t="s">
        <v>89</v>
      </c>
      <c r="AY149" s="19" t="s">
        <v>142</v>
      </c>
      <c r="BE149" s="170">
        <f>IF(N149="základní",J149,0)</f>
        <v>0</v>
      </c>
      <c r="BF149" s="170">
        <f>IF(N149="snížená",J149,0)</f>
        <v>0</v>
      </c>
      <c r="BG149" s="170">
        <f>IF(N149="zákl. přenesená",J149,0)</f>
        <v>600</v>
      </c>
      <c r="BH149" s="170">
        <f>IF(N149="sníž. přenesená",J149,0)</f>
        <v>0</v>
      </c>
      <c r="BI149" s="170">
        <f>IF(N149="nulová",J149,0)</f>
        <v>0</v>
      </c>
      <c r="BJ149" s="19" t="s">
        <v>151</v>
      </c>
      <c r="BK149" s="170">
        <f>ROUND(I149*H149,2)</f>
        <v>600</v>
      </c>
      <c r="BL149" s="19" t="s">
        <v>150</v>
      </c>
      <c r="BM149" s="169" t="s">
        <v>264</v>
      </c>
    </row>
    <row r="150" s="2" customFormat="1" ht="16.5" customHeight="1">
      <c r="A150" s="33"/>
      <c r="B150" s="158"/>
      <c r="C150" s="159" t="s">
        <v>265</v>
      </c>
      <c r="D150" s="159" t="s">
        <v>145</v>
      </c>
      <c r="E150" s="160" t="s">
        <v>266</v>
      </c>
      <c r="F150" s="161" t="s">
        <v>267</v>
      </c>
      <c r="G150" s="162" t="s">
        <v>263</v>
      </c>
      <c r="H150" s="163">
        <v>0.14999999999999999</v>
      </c>
      <c r="I150" s="164">
        <v>6000</v>
      </c>
      <c r="J150" s="164">
        <f>ROUND(I150*H150,2)</f>
        <v>900</v>
      </c>
      <c r="K150" s="161" t="s">
        <v>3</v>
      </c>
      <c r="L150" s="34"/>
      <c r="M150" s="165" t="s">
        <v>3</v>
      </c>
      <c r="N150" s="166" t="s">
        <v>52</v>
      </c>
      <c r="O150" s="167">
        <v>4.6959999999999997</v>
      </c>
      <c r="P150" s="167">
        <f>O150*H150</f>
        <v>0.70439999999999992</v>
      </c>
      <c r="Q150" s="167">
        <v>0.0099000000000000008</v>
      </c>
      <c r="R150" s="167">
        <f>Q150*H150</f>
        <v>0.001485</v>
      </c>
      <c r="S150" s="167">
        <v>0</v>
      </c>
      <c r="T150" s="168">
        <f>S150*H150</f>
        <v>0</v>
      </c>
      <c r="U150" s="33"/>
      <c r="V150" s="33"/>
      <c r="W150" s="33"/>
      <c r="X150" s="33"/>
      <c r="Y150" s="33"/>
      <c r="Z150" s="33"/>
      <c r="AA150" s="33"/>
      <c r="AB150" s="33"/>
      <c r="AC150" s="33"/>
      <c r="AD150" s="33"/>
      <c r="AE150" s="33"/>
      <c r="AR150" s="169" t="s">
        <v>150</v>
      </c>
      <c r="AT150" s="169" t="s">
        <v>145</v>
      </c>
      <c r="AU150" s="169" t="s">
        <v>89</v>
      </c>
      <c r="AY150" s="19" t="s">
        <v>142</v>
      </c>
      <c r="BE150" s="170">
        <f>IF(N150="základní",J150,0)</f>
        <v>0</v>
      </c>
      <c r="BF150" s="170">
        <f>IF(N150="snížená",J150,0)</f>
        <v>0</v>
      </c>
      <c r="BG150" s="170">
        <f>IF(N150="zákl. přenesená",J150,0)</f>
        <v>900</v>
      </c>
      <c r="BH150" s="170">
        <f>IF(N150="sníž. přenesená",J150,0)</f>
        <v>0</v>
      </c>
      <c r="BI150" s="170">
        <f>IF(N150="nulová",J150,0)</f>
        <v>0</v>
      </c>
      <c r="BJ150" s="19" t="s">
        <v>151</v>
      </c>
      <c r="BK150" s="170">
        <f>ROUND(I150*H150,2)</f>
        <v>900</v>
      </c>
      <c r="BL150" s="19" t="s">
        <v>150</v>
      </c>
      <c r="BM150" s="169" t="s">
        <v>268</v>
      </c>
    </row>
    <row r="151" s="2" customFormat="1" ht="16.5" customHeight="1">
      <c r="A151" s="33"/>
      <c r="B151" s="158"/>
      <c r="C151" s="159" t="s">
        <v>269</v>
      </c>
      <c r="D151" s="159" t="s">
        <v>145</v>
      </c>
      <c r="E151" s="160" t="s">
        <v>270</v>
      </c>
      <c r="F151" s="161" t="s">
        <v>271</v>
      </c>
      <c r="G151" s="162" t="s">
        <v>263</v>
      </c>
      <c r="H151" s="163">
        <v>0.10000000000000001</v>
      </c>
      <c r="I151" s="164">
        <v>6000</v>
      </c>
      <c r="J151" s="164">
        <f>ROUND(I151*H151,2)</f>
        <v>600</v>
      </c>
      <c r="K151" s="161" t="s">
        <v>3</v>
      </c>
      <c r="L151" s="34"/>
      <c r="M151" s="165" t="s">
        <v>3</v>
      </c>
      <c r="N151" s="166" t="s">
        <v>52</v>
      </c>
      <c r="O151" s="167">
        <v>4.6959999999999997</v>
      </c>
      <c r="P151" s="167">
        <f>O151*H151</f>
        <v>0.46960000000000002</v>
      </c>
      <c r="Q151" s="167">
        <v>0.0099000000000000008</v>
      </c>
      <c r="R151" s="167">
        <f>Q151*H151</f>
        <v>0.00099000000000000021</v>
      </c>
      <c r="S151" s="167">
        <v>0</v>
      </c>
      <c r="T151" s="168">
        <f>S151*H151</f>
        <v>0</v>
      </c>
      <c r="U151" s="33"/>
      <c r="V151" s="33"/>
      <c r="W151" s="33"/>
      <c r="X151" s="33"/>
      <c r="Y151" s="33"/>
      <c r="Z151" s="33"/>
      <c r="AA151" s="33"/>
      <c r="AB151" s="33"/>
      <c r="AC151" s="33"/>
      <c r="AD151" s="33"/>
      <c r="AE151" s="33"/>
      <c r="AR151" s="169" t="s">
        <v>150</v>
      </c>
      <c r="AT151" s="169" t="s">
        <v>145</v>
      </c>
      <c r="AU151" s="169" t="s">
        <v>89</v>
      </c>
      <c r="AY151" s="19" t="s">
        <v>142</v>
      </c>
      <c r="BE151" s="170">
        <f>IF(N151="základní",J151,0)</f>
        <v>0</v>
      </c>
      <c r="BF151" s="170">
        <f>IF(N151="snížená",J151,0)</f>
        <v>0</v>
      </c>
      <c r="BG151" s="170">
        <f>IF(N151="zákl. přenesená",J151,0)</f>
        <v>600</v>
      </c>
      <c r="BH151" s="170">
        <f>IF(N151="sníž. přenesená",J151,0)</f>
        <v>0</v>
      </c>
      <c r="BI151" s="170">
        <f>IF(N151="nulová",J151,0)</f>
        <v>0</v>
      </c>
      <c r="BJ151" s="19" t="s">
        <v>151</v>
      </c>
      <c r="BK151" s="170">
        <f>ROUND(I151*H151,2)</f>
        <v>600</v>
      </c>
      <c r="BL151" s="19" t="s">
        <v>150</v>
      </c>
      <c r="BM151" s="169" t="s">
        <v>272</v>
      </c>
    </row>
    <row r="152" s="2" customFormat="1" ht="16.5" customHeight="1">
      <c r="A152" s="33"/>
      <c r="B152" s="158"/>
      <c r="C152" s="159" t="s">
        <v>273</v>
      </c>
      <c r="D152" s="159" t="s">
        <v>145</v>
      </c>
      <c r="E152" s="160" t="s">
        <v>274</v>
      </c>
      <c r="F152" s="161" t="s">
        <v>275</v>
      </c>
      <c r="G152" s="162" t="s">
        <v>263</v>
      </c>
      <c r="H152" s="163">
        <v>0.050000000000000003</v>
      </c>
      <c r="I152" s="164">
        <v>6000</v>
      </c>
      <c r="J152" s="164">
        <f>ROUND(I152*H152,2)</f>
        <v>300</v>
      </c>
      <c r="K152" s="161" t="s">
        <v>3</v>
      </c>
      <c r="L152" s="34"/>
      <c r="M152" s="165" t="s">
        <v>3</v>
      </c>
      <c r="N152" s="166" t="s">
        <v>52</v>
      </c>
      <c r="O152" s="167">
        <v>4.6959999999999997</v>
      </c>
      <c r="P152" s="167">
        <f>O152*H152</f>
        <v>0.23480000000000001</v>
      </c>
      <c r="Q152" s="167">
        <v>0.0099000000000000008</v>
      </c>
      <c r="R152" s="167">
        <f>Q152*H152</f>
        <v>0.00049500000000000011</v>
      </c>
      <c r="S152" s="167">
        <v>0</v>
      </c>
      <c r="T152" s="168">
        <f>S152*H152</f>
        <v>0</v>
      </c>
      <c r="U152" s="33"/>
      <c r="V152" s="33"/>
      <c r="W152" s="33"/>
      <c r="X152" s="33"/>
      <c r="Y152" s="33"/>
      <c r="Z152" s="33"/>
      <c r="AA152" s="33"/>
      <c r="AB152" s="33"/>
      <c r="AC152" s="33"/>
      <c r="AD152" s="33"/>
      <c r="AE152" s="33"/>
      <c r="AR152" s="169" t="s">
        <v>150</v>
      </c>
      <c r="AT152" s="169" t="s">
        <v>145</v>
      </c>
      <c r="AU152" s="169" t="s">
        <v>89</v>
      </c>
      <c r="AY152" s="19" t="s">
        <v>142</v>
      </c>
      <c r="BE152" s="170">
        <f>IF(N152="základní",J152,0)</f>
        <v>0</v>
      </c>
      <c r="BF152" s="170">
        <f>IF(N152="snížená",J152,0)</f>
        <v>0</v>
      </c>
      <c r="BG152" s="170">
        <f>IF(N152="zákl. přenesená",J152,0)</f>
        <v>300</v>
      </c>
      <c r="BH152" s="170">
        <f>IF(N152="sníž. přenesená",J152,0)</f>
        <v>0</v>
      </c>
      <c r="BI152" s="170">
        <f>IF(N152="nulová",J152,0)</f>
        <v>0</v>
      </c>
      <c r="BJ152" s="19" t="s">
        <v>151</v>
      </c>
      <c r="BK152" s="170">
        <f>ROUND(I152*H152,2)</f>
        <v>300</v>
      </c>
      <c r="BL152" s="19" t="s">
        <v>150</v>
      </c>
      <c r="BM152" s="169" t="s">
        <v>276</v>
      </c>
    </row>
    <row r="153" s="2" customFormat="1" ht="16.5" customHeight="1">
      <c r="A153" s="33"/>
      <c r="B153" s="158"/>
      <c r="C153" s="159" t="s">
        <v>277</v>
      </c>
      <c r="D153" s="159" t="s">
        <v>145</v>
      </c>
      <c r="E153" s="160" t="s">
        <v>278</v>
      </c>
      <c r="F153" s="161" t="s">
        <v>279</v>
      </c>
      <c r="G153" s="162" t="s">
        <v>263</v>
      </c>
      <c r="H153" s="163">
        <v>0.050000000000000003</v>
      </c>
      <c r="I153" s="164">
        <v>6000</v>
      </c>
      <c r="J153" s="164">
        <f>ROUND(I153*H153,2)</f>
        <v>300</v>
      </c>
      <c r="K153" s="161" t="s">
        <v>3</v>
      </c>
      <c r="L153" s="34"/>
      <c r="M153" s="165" t="s">
        <v>3</v>
      </c>
      <c r="N153" s="166" t="s">
        <v>52</v>
      </c>
      <c r="O153" s="167">
        <v>4.6959999999999997</v>
      </c>
      <c r="P153" s="167">
        <f>O153*H153</f>
        <v>0.23480000000000001</v>
      </c>
      <c r="Q153" s="167">
        <v>0.0099000000000000008</v>
      </c>
      <c r="R153" s="167">
        <f>Q153*H153</f>
        <v>0.00049500000000000011</v>
      </c>
      <c r="S153" s="167">
        <v>0</v>
      </c>
      <c r="T153" s="168">
        <f>S153*H153</f>
        <v>0</v>
      </c>
      <c r="U153" s="33"/>
      <c r="V153" s="33"/>
      <c r="W153" s="33"/>
      <c r="X153" s="33"/>
      <c r="Y153" s="33"/>
      <c r="Z153" s="33"/>
      <c r="AA153" s="33"/>
      <c r="AB153" s="33"/>
      <c r="AC153" s="33"/>
      <c r="AD153" s="33"/>
      <c r="AE153" s="33"/>
      <c r="AR153" s="169" t="s">
        <v>150</v>
      </c>
      <c r="AT153" s="169" t="s">
        <v>145</v>
      </c>
      <c r="AU153" s="169" t="s">
        <v>89</v>
      </c>
      <c r="AY153" s="19" t="s">
        <v>142</v>
      </c>
      <c r="BE153" s="170">
        <f>IF(N153="základní",J153,0)</f>
        <v>0</v>
      </c>
      <c r="BF153" s="170">
        <f>IF(N153="snížená",J153,0)</f>
        <v>0</v>
      </c>
      <c r="BG153" s="170">
        <f>IF(N153="zákl. přenesená",J153,0)</f>
        <v>300</v>
      </c>
      <c r="BH153" s="170">
        <f>IF(N153="sníž. přenesená",J153,0)</f>
        <v>0</v>
      </c>
      <c r="BI153" s="170">
        <f>IF(N153="nulová",J153,0)</f>
        <v>0</v>
      </c>
      <c r="BJ153" s="19" t="s">
        <v>151</v>
      </c>
      <c r="BK153" s="170">
        <f>ROUND(I153*H153,2)</f>
        <v>300</v>
      </c>
      <c r="BL153" s="19" t="s">
        <v>150</v>
      </c>
      <c r="BM153" s="169" t="s">
        <v>280</v>
      </c>
    </row>
    <row r="154" s="2" customFormat="1" ht="16.5" customHeight="1">
      <c r="A154" s="33"/>
      <c r="B154" s="158"/>
      <c r="C154" s="159" t="s">
        <v>281</v>
      </c>
      <c r="D154" s="159" t="s">
        <v>145</v>
      </c>
      <c r="E154" s="160" t="s">
        <v>282</v>
      </c>
      <c r="F154" s="161" t="s">
        <v>283</v>
      </c>
      <c r="G154" s="162" t="s">
        <v>263</v>
      </c>
      <c r="H154" s="163">
        <v>0.10000000000000001</v>
      </c>
      <c r="I154" s="164">
        <v>6000</v>
      </c>
      <c r="J154" s="164">
        <f>ROUND(I154*H154,2)</f>
        <v>600</v>
      </c>
      <c r="K154" s="161" t="s">
        <v>3</v>
      </c>
      <c r="L154" s="34"/>
      <c r="M154" s="165" t="s">
        <v>3</v>
      </c>
      <c r="N154" s="166" t="s">
        <v>52</v>
      </c>
      <c r="O154" s="167">
        <v>4.6959999999999997</v>
      </c>
      <c r="P154" s="167">
        <f>O154*H154</f>
        <v>0.46960000000000002</v>
      </c>
      <c r="Q154" s="167">
        <v>0.0099000000000000008</v>
      </c>
      <c r="R154" s="167">
        <f>Q154*H154</f>
        <v>0.00099000000000000021</v>
      </c>
      <c r="S154" s="167">
        <v>0</v>
      </c>
      <c r="T154" s="168">
        <f>S154*H154</f>
        <v>0</v>
      </c>
      <c r="U154" s="33"/>
      <c r="V154" s="33"/>
      <c r="W154" s="33"/>
      <c r="X154" s="33"/>
      <c r="Y154" s="33"/>
      <c r="Z154" s="33"/>
      <c r="AA154" s="33"/>
      <c r="AB154" s="33"/>
      <c r="AC154" s="33"/>
      <c r="AD154" s="33"/>
      <c r="AE154" s="33"/>
      <c r="AR154" s="169" t="s">
        <v>150</v>
      </c>
      <c r="AT154" s="169" t="s">
        <v>145</v>
      </c>
      <c r="AU154" s="169" t="s">
        <v>89</v>
      </c>
      <c r="AY154" s="19" t="s">
        <v>142</v>
      </c>
      <c r="BE154" s="170">
        <f>IF(N154="základní",J154,0)</f>
        <v>0</v>
      </c>
      <c r="BF154" s="170">
        <f>IF(N154="snížená",J154,0)</f>
        <v>0</v>
      </c>
      <c r="BG154" s="170">
        <f>IF(N154="zákl. přenesená",J154,0)</f>
        <v>600</v>
      </c>
      <c r="BH154" s="170">
        <f>IF(N154="sníž. přenesená",J154,0)</f>
        <v>0</v>
      </c>
      <c r="BI154" s="170">
        <f>IF(N154="nulová",J154,0)</f>
        <v>0</v>
      </c>
      <c r="BJ154" s="19" t="s">
        <v>151</v>
      </c>
      <c r="BK154" s="170">
        <f>ROUND(I154*H154,2)</f>
        <v>600</v>
      </c>
      <c r="BL154" s="19" t="s">
        <v>150</v>
      </c>
      <c r="BM154" s="169" t="s">
        <v>284</v>
      </c>
    </row>
    <row r="155" s="12" customFormat="1" ht="22.8" customHeight="1">
      <c r="A155" s="12"/>
      <c r="B155" s="146"/>
      <c r="C155" s="12"/>
      <c r="D155" s="147" t="s">
        <v>78</v>
      </c>
      <c r="E155" s="156" t="s">
        <v>285</v>
      </c>
      <c r="F155" s="156" t="s">
        <v>286</v>
      </c>
      <c r="G155" s="12"/>
      <c r="H155" s="12"/>
      <c r="I155" s="12"/>
      <c r="J155" s="157">
        <f>BK155</f>
        <v>5000</v>
      </c>
      <c r="K155" s="12"/>
      <c r="L155" s="146"/>
      <c r="M155" s="150"/>
      <c r="N155" s="151"/>
      <c r="O155" s="151"/>
      <c r="P155" s="152">
        <f>SUM(P156:P158)</f>
        <v>0</v>
      </c>
      <c r="Q155" s="151"/>
      <c r="R155" s="152">
        <f>SUM(R156:R158)</f>
        <v>0</v>
      </c>
      <c r="S155" s="151"/>
      <c r="T155" s="153">
        <f>SUM(T156:T158)</f>
        <v>0</v>
      </c>
      <c r="U155" s="12"/>
      <c r="V155" s="12"/>
      <c r="W155" s="12"/>
      <c r="X155" s="12"/>
      <c r="Y155" s="12"/>
      <c r="Z155" s="12"/>
      <c r="AA155" s="12"/>
      <c r="AB155" s="12"/>
      <c r="AC155" s="12"/>
      <c r="AD155" s="12"/>
      <c r="AE155" s="12"/>
      <c r="AR155" s="147" t="s">
        <v>141</v>
      </c>
      <c r="AT155" s="154" t="s">
        <v>78</v>
      </c>
      <c r="AU155" s="154" t="s">
        <v>87</v>
      </c>
      <c r="AY155" s="147" t="s">
        <v>142</v>
      </c>
      <c r="BK155" s="155">
        <f>SUM(BK156:BK158)</f>
        <v>5000</v>
      </c>
    </row>
    <row r="156" s="2" customFormat="1" ht="16.5" customHeight="1">
      <c r="A156" s="33"/>
      <c r="B156" s="158"/>
      <c r="C156" s="159" t="s">
        <v>287</v>
      </c>
      <c r="D156" s="159" t="s">
        <v>145</v>
      </c>
      <c r="E156" s="160" t="s">
        <v>288</v>
      </c>
      <c r="F156" s="161" t="s">
        <v>289</v>
      </c>
      <c r="G156" s="162" t="s">
        <v>148</v>
      </c>
      <c r="H156" s="163">
        <v>1</v>
      </c>
      <c r="I156" s="164">
        <v>5000</v>
      </c>
      <c r="J156" s="164">
        <f>ROUND(I156*H156,2)</f>
        <v>5000</v>
      </c>
      <c r="K156" s="161" t="s">
        <v>149</v>
      </c>
      <c r="L156" s="34"/>
      <c r="M156" s="165" t="s">
        <v>3</v>
      </c>
      <c r="N156" s="166" t="s">
        <v>52</v>
      </c>
      <c r="O156" s="167">
        <v>0</v>
      </c>
      <c r="P156" s="167">
        <f>O156*H156</f>
        <v>0</v>
      </c>
      <c r="Q156" s="167">
        <v>0</v>
      </c>
      <c r="R156" s="167">
        <f>Q156*H156</f>
        <v>0</v>
      </c>
      <c r="S156" s="167">
        <v>0</v>
      </c>
      <c r="T156" s="168">
        <f>S156*H156</f>
        <v>0</v>
      </c>
      <c r="U156" s="33"/>
      <c r="V156" s="33"/>
      <c r="W156" s="33"/>
      <c r="X156" s="33"/>
      <c r="Y156" s="33"/>
      <c r="Z156" s="33"/>
      <c r="AA156" s="33"/>
      <c r="AB156" s="33"/>
      <c r="AC156" s="33"/>
      <c r="AD156" s="33"/>
      <c r="AE156" s="33"/>
      <c r="AR156" s="169" t="s">
        <v>150</v>
      </c>
      <c r="AT156" s="169" t="s">
        <v>145</v>
      </c>
      <c r="AU156" s="169" t="s">
        <v>89</v>
      </c>
      <c r="AY156" s="19" t="s">
        <v>142</v>
      </c>
      <c r="BE156" s="170">
        <f>IF(N156="základní",J156,0)</f>
        <v>0</v>
      </c>
      <c r="BF156" s="170">
        <f>IF(N156="snížená",J156,0)</f>
        <v>0</v>
      </c>
      <c r="BG156" s="170">
        <f>IF(N156="zákl. přenesená",J156,0)</f>
        <v>5000</v>
      </c>
      <c r="BH156" s="170">
        <f>IF(N156="sníž. přenesená",J156,0)</f>
        <v>0</v>
      </c>
      <c r="BI156" s="170">
        <f>IF(N156="nulová",J156,0)</f>
        <v>0</v>
      </c>
      <c r="BJ156" s="19" t="s">
        <v>151</v>
      </c>
      <c r="BK156" s="170">
        <f>ROUND(I156*H156,2)</f>
        <v>5000</v>
      </c>
      <c r="BL156" s="19" t="s">
        <v>150</v>
      </c>
      <c r="BM156" s="169" t="s">
        <v>290</v>
      </c>
    </row>
    <row r="157" s="13" customFormat="1">
      <c r="A157" s="13"/>
      <c r="B157" s="171"/>
      <c r="C157" s="13"/>
      <c r="D157" s="172" t="s">
        <v>156</v>
      </c>
      <c r="E157" s="173" t="s">
        <v>3</v>
      </c>
      <c r="F157" s="174" t="s">
        <v>291</v>
      </c>
      <c r="G157" s="13"/>
      <c r="H157" s="175">
        <v>1</v>
      </c>
      <c r="I157" s="13"/>
      <c r="J157" s="13"/>
      <c r="K157" s="13"/>
      <c r="L157" s="171"/>
      <c r="M157" s="176"/>
      <c r="N157" s="177"/>
      <c r="O157" s="177"/>
      <c r="P157" s="177"/>
      <c r="Q157" s="177"/>
      <c r="R157" s="177"/>
      <c r="S157" s="177"/>
      <c r="T157" s="178"/>
      <c r="U157" s="13"/>
      <c r="V157" s="13"/>
      <c r="W157" s="13"/>
      <c r="X157" s="13"/>
      <c r="Y157" s="13"/>
      <c r="Z157" s="13"/>
      <c r="AA157" s="13"/>
      <c r="AB157" s="13"/>
      <c r="AC157" s="13"/>
      <c r="AD157" s="13"/>
      <c r="AE157" s="13"/>
      <c r="AT157" s="173" t="s">
        <v>156</v>
      </c>
      <c r="AU157" s="173" t="s">
        <v>89</v>
      </c>
      <c r="AV157" s="13" t="s">
        <v>89</v>
      </c>
      <c r="AW157" s="13" t="s">
        <v>41</v>
      </c>
      <c r="AX157" s="13" t="s">
        <v>79</v>
      </c>
      <c r="AY157" s="173" t="s">
        <v>142</v>
      </c>
    </row>
    <row r="158" s="14" customFormat="1">
      <c r="A158" s="14"/>
      <c r="B158" s="179"/>
      <c r="C158" s="14"/>
      <c r="D158" s="172" t="s">
        <v>156</v>
      </c>
      <c r="E158" s="180" t="s">
        <v>3</v>
      </c>
      <c r="F158" s="181" t="s">
        <v>158</v>
      </c>
      <c r="G158" s="14"/>
      <c r="H158" s="182">
        <v>1</v>
      </c>
      <c r="I158" s="14"/>
      <c r="J158" s="14"/>
      <c r="K158" s="14"/>
      <c r="L158" s="179"/>
      <c r="M158" s="183"/>
      <c r="N158" s="184"/>
      <c r="O158" s="184"/>
      <c r="P158" s="184"/>
      <c r="Q158" s="184"/>
      <c r="R158" s="184"/>
      <c r="S158" s="184"/>
      <c r="T158" s="185"/>
      <c r="U158" s="14"/>
      <c r="V158" s="14"/>
      <c r="W158" s="14"/>
      <c r="X158" s="14"/>
      <c r="Y158" s="14"/>
      <c r="Z158" s="14"/>
      <c r="AA158" s="14"/>
      <c r="AB158" s="14"/>
      <c r="AC158" s="14"/>
      <c r="AD158" s="14"/>
      <c r="AE158" s="14"/>
      <c r="AT158" s="180" t="s">
        <v>156</v>
      </c>
      <c r="AU158" s="180" t="s">
        <v>89</v>
      </c>
      <c r="AV158" s="14" t="s">
        <v>151</v>
      </c>
      <c r="AW158" s="14" t="s">
        <v>4</v>
      </c>
      <c r="AX158" s="14" t="s">
        <v>87</v>
      </c>
      <c r="AY158" s="180" t="s">
        <v>142</v>
      </c>
    </row>
    <row r="159" s="12" customFormat="1" ht="22.8" customHeight="1">
      <c r="A159" s="12"/>
      <c r="B159" s="146"/>
      <c r="C159" s="12"/>
      <c r="D159" s="147" t="s">
        <v>78</v>
      </c>
      <c r="E159" s="156" t="s">
        <v>292</v>
      </c>
      <c r="F159" s="156" t="s">
        <v>293</v>
      </c>
      <c r="G159" s="12"/>
      <c r="H159" s="12"/>
      <c r="I159" s="12"/>
      <c r="J159" s="157">
        <f>BK159</f>
        <v>10000</v>
      </c>
      <c r="K159" s="12"/>
      <c r="L159" s="146"/>
      <c r="M159" s="150"/>
      <c r="N159" s="151"/>
      <c r="O159" s="151"/>
      <c r="P159" s="152">
        <f>SUM(P160:P162)</f>
        <v>0</v>
      </c>
      <c r="Q159" s="151"/>
      <c r="R159" s="152">
        <f>SUM(R160:R162)</f>
        <v>0</v>
      </c>
      <c r="S159" s="151"/>
      <c r="T159" s="153">
        <f>SUM(T160:T162)</f>
        <v>0</v>
      </c>
      <c r="U159" s="12"/>
      <c r="V159" s="12"/>
      <c r="W159" s="12"/>
      <c r="X159" s="12"/>
      <c r="Y159" s="12"/>
      <c r="Z159" s="12"/>
      <c r="AA159" s="12"/>
      <c r="AB159" s="12"/>
      <c r="AC159" s="12"/>
      <c r="AD159" s="12"/>
      <c r="AE159" s="12"/>
      <c r="AR159" s="147" t="s">
        <v>141</v>
      </c>
      <c r="AT159" s="154" t="s">
        <v>78</v>
      </c>
      <c r="AU159" s="154" t="s">
        <v>87</v>
      </c>
      <c r="AY159" s="147" t="s">
        <v>142</v>
      </c>
      <c r="BK159" s="155">
        <f>SUM(BK160:BK162)</f>
        <v>10000</v>
      </c>
    </row>
    <row r="160" s="2" customFormat="1" ht="16.5" customHeight="1">
      <c r="A160" s="33"/>
      <c r="B160" s="158"/>
      <c r="C160" s="159" t="s">
        <v>294</v>
      </c>
      <c r="D160" s="159" t="s">
        <v>145</v>
      </c>
      <c r="E160" s="160" t="s">
        <v>295</v>
      </c>
      <c r="F160" s="161" t="s">
        <v>296</v>
      </c>
      <c r="G160" s="162" t="s">
        <v>148</v>
      </c>
      <c r="H160" s="163">
        <v>1</v>
      </c>
      <c r="I160" s="164">
        <v>10000</v>
      </c>
      <c r="J160" s="164">
        <f>ROUND(I160*H160,2)</f>
        <v>10000</v>
      </c>
      <c r="K160" s="161" t="s">
        <v>149</v>
      </c>
      <c r="L160" s="34"/>
      <c r="M160" s="165" t="s">
        <v>3</v>
      </c>
      <c r="N160" s="166" t="s">
        <v>52</v>
      </c>
      <c r="O160" s="167">
        <v>0</v>
      </c>
      <c r="P160" s="167">
        <f>O160*H160</f>
        <v>0</v>
      </c>
      <c r="Q160" s="167">
        <v>0</v>
      </c>
      <c r="R160" s="167">
        <f>Q160*H160</f>
        <v>0</v>
      </c>
      <c r="S160" s="167">
        <v>0</v>
      </c>
      <c r="T160" s="168">
        <f>S160*H160</f>
        <v>0</v>
      </c>
      <c r="U160" s="33"/>
      <c r="V160" s="33"/>
      <c r="W160" s="33"/>
      <c r="X160" s="33"/>
      <c r="Y160" s="33"/>
      <c r="Z160" s="33"/>
      <c r="AA160" s="33"/>
      <c r="AB160" s="33"/>
      <c r="AC160" s="33"/>
      <c r="AD160" s="33"/>
      <c r="AE160" s="33"/>
      <c r="AR160" s="169" t="s">
        <v>150</v>
      </c>
      <c r="AT160" s="169" t="s">
        <v>145</v>
      </c>
      <c r="AU160" s="169" t="s">
        <v>89</v>
      </c>
      <c r="AY160" s="19" t="s">
        <v>142</v>
      </c>
      <c r="BE160" s="170">
        <f>IF(N160="základní",J160,0)</f>
        <v>0</v>
      </c>
      <c r="BF160" s="170">
        <f>IF(N160="snížená",J160,0)</f>
        <v>0</v>
      </c>
      <c r="BG160" s="170">
        <f>IF(N160="zákl. přenesená",J160,0)</f>
        <v>10000</v>
      </c>
      <c r="BH160" s="170">
        <f>IF(N160="sníž. přenesená",J160,0)</f>
        <v>0</v>
      </c>
      <c r="BI160" s="170">
        <f>IF(N160="nulová",J160,0)</f>
        <v>0</v>
      </c>
      <c r="BJ160" s="19" t="s">
        <v>151</v>
      </c>
      <c r="BK160" s="170">
        <f>ROUND(I160*H160,2)</f>
        <v>10000</v>
      </c>
      <c r="BL160" s="19" t="s">
        <v>150</v>
      </c>
      <c r="BM160" s="169" t="s">
        <v>297</v>
      </c>
    </row>
    <row r="161" s="13" customFormat="1">
      <c r="A161" s="13"/>
      <c r="B161" s="171"/>
      <c r="C161" s="13"/>
      <c r="D161" s="172" t="s">
        <v>156</v>
      </c>
      <c r="E161" s="173" t="s">
        <v>3</v>
      </c>
      <c r="F161" s="174" t="s">
        <v>298</v>
      </c>
      <c r="G161" s="13"/>
      <c r="H161" s="175">
        <v>1</v>
      </c>
      <c r="I161" s="13"/>
      <c r="J161" s="13"/>
      <c r="K161" s="13"/>
      <c r="L161" s="171"/>
      <c r="M161" s="176"/>
      <c r="N161" s="177"/>
      <c r="O161" s="177"/>
      <c r="P161" s="177"/>
      <c r="Q161" s="177"/>
      <c r="R161" s="177"/>
      <c r="S161" s="177"/>
      <c r="T161" s="178"/>
      <c r="U161" s="13"/>
      <c r="V161" s="13"/>
      <c r="W161" s="13"/>
      <c r="X161" s="13"/>
      <c r="Y161" s="13"/>
      <c r="Z161" s="13"/>
      <c r="AA161" s="13"/>
      <c r="AB161" s="13"/>
      <c r="AC161" s="13"/>
      <c r="AD161" s="13"/>
      <c r="AE161" s="13"/>
      <c r="AT161" s="173" t="s">
        <v>156</v>
      </c>
      <c r="AU161" s="173" t="s">
        <v>89</v>
      </c>
      <c r="AV161" s="13" t="s">
        <v>89</v>
      </c>
      <c r="AW161" s="13" t="s">
        <v>41</v>
      </c>
      <c r="AX161" s="13" t="s">
        <v>79</v>
      </c>
      <c r="AY161" s="173" t="s">
        <v>142</v>
      </c>
    </row>
    <row r="162" s="14" customFormat="1">
      <c r="A162" s="14"/>
      <c r="B162" s="179"/>
      <c r="C162" s="14"/>
      <c r="D162" s="172" t="s">
        <v>156</v>
      </c>
      <c r="E162" s="180" t="s">
        <v>3</v>
      </c>
      <c r="F162" s="181" t="s">
        <v>158</v>
      </c>
      <c r="G162" s="14"/>
      <c r="H162" s="182">
        <v>1</v>
      </c>
      <c r="I162" s="14"/>
      <c r="J162" s="14"/>
      <c r="K162" s="14"/>
      <c r="L162" s="179"/>
      <c r="M162" s="189"/>
      <c r="N162" s="190"/>
      <c r="O162" s="190"/>
      <c r="P162" s="190"/>
      <c r="Q162" s="190"/>
      <c r="R162" s="190"/>
      <c r="S162" s="190"/>
      <c r="T162" s="191"/>
      <c r="U162" s="14"/>
      <c r="V162" s="14"/>
      <c r="W162" s="14"/>
      <c r="X162" s="14"/>
      <c r="Y162" s="14"/>
      <c r="Z162" s="14"/>
      <c r="AA162" s="14"/>
      <c r="AB162" s="14"/>
      <c r="AC162" s="14"/>
      <c r="AD162" s="14"/>
      <c r="AE162" s="14"/>
      <c r="AT162" s="180" t="s">
        <v>156</v>
      </c>
      <c r="AU162" s="180" t="s">
        <v>89</v>
      </c>
      <c r="AV162" s="14" t="s">
        <v>151</v>
      </c>
      <c r="AW162" s="14" t="s">
        <v>4</v>
      </c>
      <c r="AX162" s="14" t="s">
        <v>87</v>
      </c>
      <c r="AY162" s="180" t="s">
        <v>142</v>
      </c>
    </row>
    <row r="163" s="2" customFormat="1" ht="6.96" customHeight="1">
      <c r="A163" s="33"/>
      <c r="B163" s="50"/>
      <c r="C163" s="51"/>
      <c r="D163" s="51"/>
      <c r="E163" s="51"/>
      <c r="F163" s="51"/>
      <c r="G163" s="51"/>
      <c r="H163" s="51"/>
      <c r="I163" s="51"/>
      <c r="J163" s="51"/>
      <c r="K163" s="51"/>
      <c r="L163" s="34"/>
      <c r="M163" s="33"/>
      <c r="O163" s="33"/>
      <c r="P163" s="33"/>
      <c r="Q163" s="33"/>
      <c r="R163" s="33"/>
      <c r="S163" s="33"/>
      <c r="T163" s="33"/>
      <c r="U163" s="33"/>
      <c r="V163" s="33"/>
      <c r="W163" s="33"/>
      <c r="X163" s="33"/>
      <c r="Y163" s="33"/>
      <c r="Z163" s="33"/>
      <c r="AA163" s="33"/>
      <c r="AB163" s="33"/>
      <c r="AC163" s="33"/>
      <c r="AD163" s="33"/>
      <c r="AE163" s="33"/>
    </row>
  </sheetData>
  <autoFilter ref="C85:K162"/>
  <mergeCells count="8">
    <mergeCell ref="E7:H7"/>
    <mergeCell ref="E9:H9"/>
    <mergeCell ref="E27:H27"/>
    <mergeCell ref="E48:H48"/>
    <mergeCell ref="E50:H50"/>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1">
      <c r="A1" s="109"/>
    </row>
    <row r="2" s="1" customFormat="1" ht="36.96" customHeight="1">
      <c r="L2" s="18" t="s">
        <v>6</v>
      </c>
      <c r="M2" s="1"/>
      <c r="N2" s="1"/>
      <c r="O2" s="1"/>
      <c r="P2" s="1"/>
      <c r="Q2" s="1"/>
      <c r="R2" s="1"/>
      <c r="S2" s="1"/>
      <c r="T2" s="1"/>
      <c r="U2" s="1"/>
      <c r="V2" s="1"/>
      <c r="AT2" s="19" t="s">
        <v>92</v>
      </c>
    </row>
    <row r="3" s="1" customFormat="1" ht="6.96" customHeight="1">
      <c r="B3" s="20"/>
      <c r="C3" s="21"/>
      <c r="D3" s="21"/>
      <c r="E3" s="21"/>
      <c r="F3" s="21"/>
      <c r="G3" s="21"/>
      <c r="H3" s="21"/>
      <c r="I3" s="21"/>
      <c r="J3" s="21"/>
      <c r="K3" s="21"/>
      <c r="L3" s="22"/>
      <c r="AT3" s="19" t="s">
        <v>89</v>
      </c>
    </row>
    <row r="4" s="1" customFormat="1" ht="24.96" customHeight="1">
      <c r="B4" s="22"/>
      <c r="D4" s="23" t="s">
        <v>112</v>
      </c>
      <c r="L4" s="22"/>
      <c r="M4" s="110" t="s">
        <v>11</v>
      </c>
      <c r="AT4" s="19" t="s">
        <v>41</v>
      </c>
    </row>
    <row r="5" s="1" customFormat="1" ht="6.96" customHeight="1">
      <c r="B5" s="22"/>
      <c r="L5" s="22"/>
    </row>
    <row r="6" s="1" customFormat="1" ht="12" customHeight="1">
      <c r="B6" s="22"/>
      <c r="D6" s="29" t="s">
        <v>15</v>
      </c>
      <c r="L6" s="22"/>
    </row>
    <row r="7" s="1" customFormat="1" ht="16.5" customHeight="1">
      <c r="B7" s="22"/>
      <c r="E7" s="111" t="str">
        <f>'Rekapitulace stavby'!K6</f>
        <v>REKONSTRUKCE BUDOVY OŘ PLZEŇ, TRÄGEROVA ULICE, ČESKÉ BUDĚJOVICE</v>
      </c>
      <c r="F7" s="29"/>
      <c r="G7" s="29"/>
      <c r="H7" s="29"/>
      <c r="L7" s="22"/>
    </row>
    <row r="8" s="2" customFormat="1" ht="12" customHeight="1">
      <c r="A8" s="33"/>
      <c r="B8" s="34"/>
      <c r="C8" s="33"/>
      <c r="D8" s="29" t="s">
        <v>113</v>
      </c>
      <c r="E8" s="33"/>
      <c r="F8" s="33"/>
      <c r="G8" s="33"/>
      <c r="H8" s="33"/>
      <c r="I8" s="33"/>
      <c r="J8" s="33"/>
      <c r="K8" s="33"/>
      <c r="L8" s="112"/>
      <c r="S8" s="33"/>
      <c r="T8" s="33"/>
      <c r="U8" s="33"/>
      <c r="V8" s="33"/>
      <c r="W8" s="33"/>
      <c r="X8" s="33"/>
      <c r="Y8" s="33"/>
      <c r="Z8" s="33"/>
      <c r="AA8" s="33"/>
      <c r="AB8" s="33"/>
      <c r="AC8" s="33"/>
      <c r="AD8" s="33"/>
      <c r="AE8" s="33"/>
    </row>
    <row r="9" s="2" customFormat="1" ht="16.5" customHeight="1">
      <c r="A9" s="33"/>
      <c r="B9" s="34"/>
      <c r="C9" s="33"/>
      <c r="D9" s="33"/>
      <c r="E9" s="57" t="s">
        <v>299</v>
      </c>
      <c r="F9" s="33"/>
      <c r="G9" s="33"/>
      <c r="H9" s="33"/>
      <c r="I9" s="33"/>
      <c r="J9" s="33"/>
      <c r="K9" s="33"/>
      <c r="L9" s="112"/>
      <c r="S9" s="33"/>
      <c r="T9" s="33"/>
      <c r="U9" s="33"/>
      <c r="V9" s="33"/>
      <c r="W9" s="33"/>
      <c r="X9" s="33"/>
      <c r="Y9" s="33"/>
      <c r="Z9" s="33"/>
      <c r="AA9" s="33"/>
      <c r="AB9" s="33"/>
      <c r="AC9" s="33"/>
      <c r="AD9" s="33"/>
      <c r="AE9" s="33"/>
    </row>
    <row r="10" s="2" customFormat="1">
      <c r="A10" s="33"/>
      <c r="B10" s="34"/>
      <c r="C10" s="33"/>
      <c r="D10" s="33"/>
      <c r="E10" s="33"/>
      <c r="F10" s="33"/>
      <c r="G10" s="33"/>
      <c r="H10" s="33"/>
      <c r="I10" s="33"/>
      <c r="J10" s="33"/>
      <c r="K10" s="33"/>
      <c r="L10" s="112"/>
      <c r="S10" s="33"/>
      <c r="T10" s="33"/>
      <c r="U10" s="33"/>
      <c r="V10" s="33"/>
      <c r="W10" s="33"/>
      <c r="X10" s="33"/>
      <c r="Y10" s="33"/>
      <c r="Z10" s="33"/>
      <c r="AA10" s="33"/>
      <c r="AB10" s="33"/>
      <c r="AC10" s="33"/>
      <c r="AD10" s="33"/>
      <c r="AE10" s="33"/>
    </row>
    <row r="11" s="2" customFormat="1" ht="12" customHeight="1">
      <c r="A11" s="33"/>
      <c r="B11" s="34"/>
      <c r="C11" s="33"/>
      <c r="D11" s="29" t="s">
        <v>17</v>
      </c>
      <c r="E11" s="33"/>
      <c r="F11" s="26" t="s">
        <v>93</v>
      </c>
      <c r="G11" s="33"/>
      <c r="H11" s="33"/>
      <c r="I11" s="29" t="s">
        <v>19</v>
      </c>
      <c r="J11" s="26" t="s">
        <v>300</v>
      </c>
      <c r="K11" s="33"/>
      <c r="L11" s="112"/>
      <c r="S11" s="33"/>
      <c r="T11" s="33"/>
      <c r="U11" s="33"/>
      <c r="V11" s="33"/>
      <c r="W11" s="33"/>
      <c r="X11" s="33"/>
      <c r="Y11" s="33"/>
      <c r="Z11" s="33"/>
      <c r="AA11" s="33"/>
      <c r="AB11" s="33"/>
      <c r="AC11" s="33"/>
      <c r="AD11" s="33"/>
      <c r="AE11" s="33"/>
    </row>
    <row r="12" s="2" customFormat="1" ht="12" customHeight="1">
      <c r="A12" s="33"/>
      <c r="B12" s="34"/>
      <c r="C12" s="33"/>
      <c r="D12" s="29" t="s">
        <v>21</v>
      </c>
      <c r="E12" s="33"/>
      <c r="F12" s="26" t="s">
        <v>22</v>
      </c>
      <c r="G12" s="33"/>
      <c r="H12" s="33"/>
      <c r="I12" s="29" t="s">
        <v>23</v>
      </c>
      <c r="J12" s="59" t="str">
        <f>'Rekapitulace stavby'!AN8</f>
        <v>25. 7. 2019</v>
      </c>
      <c r="K12" s="33"/>
      <c r="L12" s="112"/>
      <c r="S12" s="33"/>
      <c r="T12" s="33"/>
      <c r="U12" s="33"/>
      <c r="V12" s="33"/>
      <c r="W12" s="33"/>
      <c r="X12" s="33"/>
      <c r="Y12" s="33"/>
      <c r="Z12" s="33"/>
      <c r="AA12" s="33"/>
      <c r="AB12" s="33"/>
      <c r="AC12" s="33"/>
      <c r="AD12" s="33"/>
      <c r="AE12" s="33"/>
    </row>
    <row r="13" s="2" customFormat="1" ht="21.84" customHeight="1">
      <c r="A13" s="33"/>
      <c r="B13" s="34"/>
      <c r="C13" s="33"/>
      <c r="D13" s="25" t="s">
        <v>25</v>
      </c>
      <c r="E13" s="33"/>
      <c r="F13" s="30" t="s">
        <v>301</v>
      </c>
      <c r="G13" s="33"/>
      <c r="H13" s="33"/>
      <c r="I13" s="25" t="s">
        <v>27</v>
      </c>
      <c r="J13" s="30" t="s">
        <v>302</v>
      </c>
      <c r="K13" s="33"/>
      <c r="L13" s="112"/>
      <c r="S13" s="33"/>
      <c r="T13" s="33"/>
      <c r="U13" s="33"/>
      <c r="V13" s="33"/>
      <c r="W13" s="33"/>
      <c r="X13" s="33"/>
      <c r="Y13" s="33"/>
      <c r="Z13" s="33"/>
      <c r="AA13" s="33"/>
      <c r="AB13" s="33"/>
      <c r="AC13" s="33"/>
      <c r="AD13" s="33"/>
      <c r="AE13" s="33"/>
    </row>
    <row r="14" s="2" customFormat="1" ht="12" customHeight="1">
      <c r="A14" s="33"/>
      <c r="B14" s="34"/>
      <c r="C14" s="33"/>
      <c r="D14" s="29" t="s">
        <v>29</v>
      </c>
      <c r="E14" s="33"/>
      <c r="F14" s="33"/>
      <c r="G14" s="33"/>
      <c r="H14" s="33"/>
      <c r="I14" s="29" t="s">
        <v>30</v>
      </c>
      <c r="J14" s="26" t="s">
        <v>31</v>
      </c>
      <c r="K14" s="33"/>
      <c r="L14" s="112"/>
      <c r="S14" s="33"/>
      <c r="T14" s="33"/>
      <c r="U14" s="33"/>
      <c r="V14" s="33"/>
      <c r="W14" s="33"/>
      <c r="X14" s="33"/>
      <c r="Y14" s="33"/>
      <c r="Z14" s="33"/>
      <c r="AA14" s="33"/>
      <c r="AB14" s="33"/>
      <c r="AC14" s="33"/>
      <c r="AD14" s="33"/>
      <c r="AE14" s="33"/>
    </row>
    <row r="15" s="2" customFormat="1" ht="18" customHeight="1">
      <c r="A15" s="33"/>
      <c r="B15" s="34"/>
      <c r="C15" s="33"/>
      <c r="D15" s="33"/>
      <c r="E15" s="26" t="s">
        <v>32</v>
      </c>
      <c r="F15" s="33"/>
      <c r="G15" s="33"/>
      <c r="H15" s="33"/>
      <c r="I15" s="29" t="s">
        <v>33</v>
      </c>
      <c r="J15" s="26" t="s">
        <v>34</v>
      </c>
      <c r="K15" s="33"/>
      <c r="L15" s="112"/>
      <c r="S15" s="33"/>
      <c r="T15" s="33"/>
      <c r="U15" s="33"/>
      <c r="V15" s="33"/>
      <c r="W15" s="33"/>
      <c r="X15" s="33"/>
      <c r="Y15" s="33"/>
      <c r="Z15" s="33"/>
      <c r="AA15" s="33"/>
      <c r="AB15" s="33"/>
      <c r="AC15" s="33"/>
      <c r="AD15" s="33"/>
      <c r="AE15" s="33"/>
    </row>
    <row r="16" s="2" customFormat="1" ht="6.96" customHeight="1">
      <c r="A16" s="33"/>
      <c r="B16" s="34"/>
      <c r="C16" s="33"/>
      <c r="D16" s="33"/>
      <c r="E16" s="33"/>
      <c r="F16" s="33"/>
      <c r="G16" s="33"/>
      <c r="H16" s="33"/>
      <c r="I16" s="33"/>
      <c r="J16" s="33"/>
      <c r="K16" s="33"/>
      <c r="L16" s="112"/>
      <c r="S16" s="33"/>
      <c r="T16" s="33"/>
      <c r="U16" s="33"/>
      <c r="V16" s="33"/>
      <c r="W16" s="33"/>
      <c r="X16" s="33"/>
      <c r="Y16" s="33"/>
      <c r="Z16" s="33"/>
      <c r="AA16" s="33"/>
      <c r="AB16" s="33"/>
      <c r="AC16" s="33"/>
      <c r="AD16" s="33"/>
      <c r="AE16" s="33"/>
    </row>
    <row r="17" s="2" customFormat="1" ht="12" customHeight="1">
      <c r="A17" s="33"/>
      <c r="B17" s="34"/>
      <c r="C17" s="33"/>
      <c r="D17" s="29" t="s">
        <v>35</v>
      </c>
      <c r="E17" s="33"/>
      <c r="F17" s="33"/>
      <c r="G17" s="33"/>
      <c r="H17" s="33"/>
      <c r="I17" s="29" t="s">
        <v>30</v>
      </c>
      <c r="J17" s="26" t="s">
        <v>3</v>
      </c>
      <c r="K17" s="33"/>
      <c r="L17" s="112"/>
      <c r="S17" s="33"/>
      <c r="T17" s="33"/>
      <c r="U17" s="33"/>
      <c r="V17" s="33"/>
      <c r="W17" s="33"/>
      <c r="X17" s="33"/>
      <c r="Y17" s="33"/>
      <c r="Z17" s="33"/>
      <c r="AA17" s="33"/>
      <c r="AB17" s="33"/>
      <c r="AC17" s="33"/>
      <c r="AD17" s="33"/>
      <c r="AE17" s="33"/>
    </row>
    <row r="18" s="2" customFormat="1" ht="18" customHeight="1">
      <c r="A18" s="33"/>
      <c r="B18" s="34"/>
      <c r="C18" s="33"/>
      <c r="D18" s="33"/>
      <c r="E18" s="26" t="s">
        <v>36</v>
      </c>
      <c r="F18" s="33"/>
      <c r="G18" s="33"/>
      <c r="H18" s="33"/>
      <c r="I18" s="29" t="s">
        <v>33</v>
      </c>
      <c r="J18" s="26" t="s">
        <v>3</v>
      </c>
      <c r="K18" s="33"/>
      <c r="L18" s="112"/>
      <c r="S18" s="33"/>
      <c r="T18" s="33"/>
      <c r="U18" s="33"/>
      <c r="V18" s="33"/>
      <c r="W18" s="33"/>
      <c r="X18" s="33"/>
      <c r="Y18" s="33"/>
      <c r="Z18" s="33"/>
      <c r="AA18" s="33"/>
      <c r="AB18" s="33"/>
      <c r="AC18" s="33"/>
      <c r="AD18" s="33"/>
      <c r="AE18" s="33"/>
    </row>
    <row r="19" s="2" customFormat="1" ht="6.96" customHeight="1">
      <c r="A19" s="33"/>
      <c r="B19" s="34"/>
      <c r="C19" s="33"/>
      <c r="D19" s="33"/>
      <c r="E19" s="33"/>
      <c r="F19" s="33"/>
      <c r="G19" s="33"/>
      <c r="H19" s="33"/>
      <c r="I19" s="33"/>
      <c r="J19" s="33"/>
      <c r="K19" s="33"/>
      <c r="L19" s="112"/>
      <c r="S19" s="33"/>
      <c r="T19" s="33"/>
      <c r="U19" s="33"/>
      <c r="V19" s="33"/>
      <c r="W19" s="33"/>
      <c r="X19" s="33"/>
      <c r="Y19" s="33"/>
      <c r="Z19" s="33"/>
      <c r="AA19" s="33"/>
      <c r="AB19" s="33"/>
      <c r="AC19" s="33"/>
      <c r="AD19" s="33"/>
      <c r="AE19" s="33"/>
    </row>
    <row r="20" s="2" customFormat="1" ht="12" customHeight="1">
      <c r="A20" s="33"/>
      <c r="B20" s="34"/>
      <c r="C20" s="33"/>
      <c r="D20" s="29" t="s">
        <v>37</v>
      </c>
      <c r="E20" s="33"/>
      <c r="F20" s="33"/>
      <c r="G20" s="33"/>
      <c r="H20" s="33"/>
      <c r="I20" s="29" t="s">
        <v>30</v>
      </c>
      <c r="J20" s="26" t="s">
        <v>38</v>
      </c>
      <c r="K20" s="33"/>
      <c r="L20" s="112"/>
      <c r="S20" s="33"/>
      <c r="T20" s="33"/>
      <c r="U20" s="33"/>
      <c r="V20" s="33"/>
      <c r="W20" s="33"/>
      <c r="X20" s="33"/>
      <c r="Y20" s="33"/>
      <c r="Z20" s="33"/>
      <c r="AA20" s="33"/>
      <c r="AB20" s="33"/>
      <c r="AC20" s="33"/>
      <c r="AD20" s="33"/>
      <c r="AE20" s="33"/>
    </row>
    <row r="21" s="2" customFormat="1" ht="18" customHeight="1">
      <c r="A21" s="33"/>
      <c r="B21" s="34"/>
      <c r="C21" s="33"/>
      <c r="D21" s="33"/>
      <c r="E21" s="26" t="s">
        <v>39</v>
      </c>
      <c r="F21" s="33"/>
      <c r="G21" s="33"/>
      <c r="H21" s="33"/>
      <c r="I21" s="29" t="s">
        <v>33</v>
      </c>
      <c r="J21" s="26" t="s">
        <v>40</v>
      </c>
      <c r="K21" s="33"/>
      <c r="L21" s="112"/>
      <c r="S21" s="33"/>
      <c r="T21" s="33"/>
      <c r="U21" s="33"/>
      <c r="V21" s="33"/>
      <c r="W21" s="33"/>
      <c r="X21" s="33"/>
      <c r="Y21" s="33"/>
      <c r="Z21" s="33"/>
      <c r="AA21" s="33"/>
      <c r="AB21" s="33"/>
      <c r="AC21" s="33"/>
      <c r="AD21" s="33"/>
      <c r="AE21" s="33"/>
    </row>
    <row r="22" s="2" customFormat="1" ht="6.96" customHeight="1">
      <c r="A22" s="33"/>
      <c r="B22" s="34"/>
      <c r="C22" s="33"/>
      <c r="D22" s="33"/>
      <c r="E22" s="33"/>
      <c r="F22" s="33"/>
      <c r="G22" s="33"/>
      <c r="H22" s="33"/>
      <c r="I22" s="33"/>
      <c r="J22" s="33"/>
      <c r="K22" s="33"/>
      <c r="L22" s="112"/>
      <c r="S22" s="33"/>
      <c r="T22" s="33"/>
      <c r="U22" s="33"/>
      <c r="V22" s="33"/>
      <c r="W22" s="33"/>
      <c r="X22" s="33"/>
      <c r="Y22" s="33"/>
      <c r="Z22" s="33"/>
      <c r="AA22" s="33"/>
      <c r="AB22" s="33"/>
      <c r="AC22" s="33"/>
      <c r="AD22" s="33"/>
      <c r="AE22" s="33"/>
    </row>
    <row r="23" s="2" customFormat="1" ht="12" customHeight="1">
      <c r="A23" s="33"/>
      <c r="B23" s="34"/>
      <c r="C23" s="33"/>
      <c r="D23" s="29" t="s">
        <v>42</v>
      </c>
      <c r="E23" s="33"/>
      <c r="F23" s="33"/>
      <c r="G23" s="33"/>
      <c r="H23" s="33"/>
      <c r="I23" s="29" t="s">
        <v>30</v>
      </c>
      <c r="J23" s="26" t="s">
        <v>3</v>
      </c>
      <c r="K23" s="33"/>
      <c r="L23" s="112"/>
      <c r="S23" s="33"/>
      <c r="T23" s="33"/>
      <c r="U23" s="33"/>
      <c r="V23" s="33"/>
      <c r="W23" s="33"/>
      <c r="X23" s="33"/>
      <c r="Y23" s="33"/>
      <c r="Z23" s="33"/>
      <c r="AA23" s="33"/>
      <c r="AB23" s="33"/>
      <c r="AC23" s="33"/>
      <c r="AD23" s="33"/>
      <c r="AE23" s="33"/>
    </row>
    <row r="24" s="2" customFormat="1" ht="18" customHeight="1">
      <c r="A24" s="33"/>
      <c r="B24" s="34"/>
      <c r="C24" s="33"/>
      <c r="D24" s="33"/>
      <c r="E24" s="26" t="s">
        <v>36</v>
      </c>
      <c r="F24" s="33"/>
      <c r="G24" s="33"/>
      <c r="H24" s="33"/>
      <c r="I24" s="29" t="s">
        <v>33</v>
      </c>
      <c r="J24" s="26" t="s">
        <v>3</v>
      </c>
      <c r="K24" s="33"/>
      <c r="L24" s="112"/>
      <c r="S24" s="33"/>
      <c r="T24" s="33"/>
      <c r="U24" s="33"/>
      <c r="V24" s="33"/>
      <c r="W24" s="33"/>
      <c r="X24" s="33"/>
      <c r="Y24" s="33"/>
      <c r="Z24" s="33"/>
      <c r="AA24" s="33"/>
      <c r="AB24" s="33"/>
      <c r="AC24" s="33"/>
      <c r="AD24" s="33"/>
      <c r="AE24" s="33"/>
    </row>
    <row r="25" s="2" customFormat="1" ht="6.96" customHeight="1">
      <c r="A25" s="33"/>
      <c r="B25" s="34"/>
      <c r="C25" s="33"/>
      <c r="D25" s="33"/>
      <c r="E25" s="33"/>
      <c r="F25" s="33"/>
      <c r="G25" s="33"/>
      <c r="H25" s="33"/>
      <c r="I25" s="33"/>
      <c r="J25" s="33"/>
      <c r="K25" s="33"/>
      <c r="L25" s="112"/>
      <c r="S25" s="33"/>
      <c r="T25" s="33"/>
      <c r="U25" s="33"/>
      <c r="V25" s="33"/>
      <c r="W25" s="33"/>
      <c r="X25" s="33"/>
      <c r="Y25" s="33"/>
      <c r="Z25" s="33"/>
      <c r="AA25" s="33"/>
      <c r="AB25" s="33"/>
      <c r="AC25" s="33"/>
      <c r="AD25" s="33"/>
      <c r="AE25" s="33"/>
    </row>
    <row r="26" s="2" customFormat="1" ht="12" customHeight="1">
      <c r="A26" s="33"/>
      <c r="B26" s="34"/>
      <c r="C26" s="33"/>
      <c r="D26" s="29" t="s">
        <v>43</v>
      </c>
      <c r="E26" s="33"/>
      <c r="F26" s="33"/>
      <c r="G26" s="33"/>
      <c r="H26" s="33"/>
      <c r="I26" s="33"/>
      <c r="J26" s="33"/>
      <c r="K26" s="33"/>
      <c r="L26" s="112"/>
      <c r="S26" s="33"/>
      <c r="T26" s="33"/>
      <c r="U26" s="33"/>
      <c r="V26" s="33"/>
      <c r="W26" s="33"/>
      <c r="X26" s="33"/>
      <c r="Y26" s="33"/>
      <c r="Z26" s="33"/>
      <c r="AA26" s="33"/>
      <c r="AB26" s="33"/>
      <c r="AC26" s="33"/>
      <c r="AD26" s="33"/>
      <c r="AE26" s="33"/>
    </row>
    <row r="27" s="8" customFormat="1" ht="16.5" customHeight="1">
      <c r="A27" s="113"/>
      <c r="B27" s="114"/>
      <c r="C27" s="113"/>
      <c r="D27" s="113"/>
      <c r="E27" s="31" t="s">
        <v>3</v>
      </c>
      <c r="F27" s="31"/>
      <c r="G27" s="31"/>
      <c r="H27" s="31"/>
      <c r="I27" s="113"/>
      <c r="J27" s="113"/>
      <c r="K27" s="113"/>
      <c r="L27" s="115"/>
      <c r="S27" s="113"/>
      <c r="T27" s="113"/>
      <c r="U27" s="113"/>
      <c r="V27" s="113"/>
      <c r="W27" s="113"/>
      <c r="X27" s="113"/>
      <c r="Y27" s="113"/>
      <c r="Z27" s="113"/>
      <c r="AA27" s="113"/>
      <c r="AB27" s="113"/>
      <c r="AC27" s="113"/>
      <c r="AD27" s="113"/>
      <c r="AE27" s="113"/>
    </row>
    <row r="28" s="2" customFormat="1" ht="6.96" customHeight="1">
      <c r="A28" s="33"/>
      <c r="B28" s="34"/>
      <c r="C28" s="33"/>
      <c r="D28" s="33"/>
      <c r="E28" s="33"/>
      <c r="F28" s="33"/>
      <c r="G28" s="33"/>
      <c r="H28" s="33"/>
      <c r="I28" s="33"/>
      <c r="J28" s="33"/>
      <c r="K28" s="33"/>
      <c r="L28" s="112"/>
      <c r="S28" s="33"/>
      <c r="T28" s="33"/>
      <c r="U28" s="33"/>
      <c r="V28" s="33"/>
      <c r="W28" s="33"/>
      <c r="X28" s="33"/>
      <c r="Y28" s="33"/>
      <c r="Z28" s="33"/>
      <c r="AA28" s="33"/>
      <c r="AB28" s="33"/>
      <c r="AC28" s="33"/>
      <c r="AD28" s="33"/>
      <c r="AE28" s="33"/>
    </row>
    <row r="29" s="2" customFormat="1" ht="6.96" customHeight="1">
      <c r="A29" s="33"/>
      <c r="B29" s="34"/>
      <c r="C29" s="33"/>
      <c r="D29" s="79"/>
      <c r="E29" s="79"/>
      <c r="F29" s="79"/>
      <c r="G29" s="79"/>
      <c r="H29" s="79"/>
      <c r="I29" s="79"/>
      <c r="J29" s="79"/>
      <c r="K29" s="79"/>
      <c r="L29" s="112"/>
      <c r="S29" s="33"/>
      <c r="T29" s="33"/>
      <c r="U29" s="33"/>
      <c r="V29" s="33"/>
      <c r="W29" s="33"/>
      <c r="X29" s="33"/>
      <c r="Y29" s="33"/>
      <c r="Z29" s="33"/>
      <c r="AA29" s="33"/>
      <c r="AB29" s="33"/>
      <c r="AC29" s="33"/>
      <c r="AD29" s="33"/>
      <c r="AE29" s="33"/>
    </row>
    <row r="30" s="2" customFormat="1" ht="25.44" customHeight="1">
      <c r="A30" s="33"/>
      <c r="B30" s="34"/>
      <c r="C30" s="33"/>
      <c r="D30" s="116" t="s">
        <v>45</v>
      </c>
      <c r="E30" s="33"/>
      <c r="F30" s="33"/>
      <c r="G30" s="33"/>
      <c r="H30" s="33"/>
      <c r="I30" s="33"/>
      <c r="J30" s="85">
        <f>ROUND(J86, 2)</f>
        <v>852987.34999999998</v>
      </c>
      <c r="K30" s="33"/>
      <c r="L30" s="112"/>
      <c r="S30" s="33"/>
      <c r="T30" s="33"/>
      <c r="U30" s="33"/>
      <c r="V30" s="33"/>
      <c r="W30" s="33"/>
      <c r="X30" s="33"/>
      <c r="Y30" s="33"/>
      <c r="Z30" s="33"/>
      <c r="AA30" s="33"/>
      <c r="AB30" s="33"/>
      <c r="AC30" s="33"/>
      <c r="AD30" s="33"/>
      <c r="AE30" s="33"/>
    </row>
    <row r="31" s="2" customFormat="1" ht="6.96" customHeight="1">
      <c r="A31" s="33"/>
      <c r="B31" s="34"/>
      <c r="C31" s="33"/>
      <c r="D31" s="79"/>
      <c r="E31" s="79"/>
      <c r="F31" s="79"/>
      <c r="G31" s="79"/>
      <c r="H31" s="79"/>
      <c r="I31" s="79"/>
      <c r="J31" s="79"/>
      <c r="K31" s="79"/>
      <c r="L31" s="112"/>
      <c r="S31" s="33"/>
      <c r="T31" s="33"/>
      <c r="U31" s="33"/>
      <c r="V31" s="33"/>
      <c r="W31" s="33"/>
      <c r="X31" s="33"/>
      <c r="Y31" s="33"/>
      <c r="Z31" s="33"/>
      <c r="AA31" s="33"/>
      <c r="AB31" s="33"/>
      <c r="AC31" s="33"/>
      <c r="AD31" s="33"/>
      <c r="AE31" s="33"/>
    </row>
    <row r="32" s="2" customFormat="1" ht="14.4" customHeight="1">
      <c r="A32" s="33"/>
      <c r="B32" s="34"/>
      <c r="C32" s="33"/>
      <c r="D32" s="33"/>
      <c r="E32" s="33"/>
      <c r="F32" s="38" t="s">
        <v>47</v>
      </c>
      <c r="G32" s="33"/>
      <c r="H32" s="33"/>
      <c r="I32" s="38" t="s">
        <v>46</v>
      </c>
      <c r="J32" s="38" t="s">
        <v>48</v>
      </c>
      <c r="K32" s="33"/>
      <c r="L32" s="112"/>
      <c r="S32" s="33"/>
      <c r="T32" s="33"/>
      <c r="U32" s="33"/>
      <c r="V32" s="33"/>
      <c r="W32" s="33"/>
      <c r="X32" s="33"/>
      <c r="Y32" s="33"/>
      <c r="Z32" s="33"/>
      <c r="AA32" s="33"/>
      <c r="AB32" s="33"/>
      <c r="AC32" s="33"/>
      <c r="AD32" s="33"/>
      <c r="AE32" s="33"/>
    </row>
    <row r="33" hidden="1" s="2" customFormat="1" ht="14.4" customHeight="1">
      <c r="A33" s="33"/>
      <c r="B33" s="34"/>
      <c r="C33" s="33"/>
      <c r="D33" s="42" t="s">
        <v>49</v>
      </c>
      <c r="E33" s="29" t="s">
        <v>50</v>
      </c>
      <c r="F33" s="117">
        <f>ROUND((SUM(BE86:BE313)),  2)</f>
        <v>0</v>
      </c>
      <c r="G33" s="33"/>
      <c r="H33" s="33"/>
      <c r="I33" s="118">
        <v>0.20999999999999999</v>
      </c>
      <c r="J33" s="117">
        <f>ROUND(((SUM(BE86:BE313))*I33),  2)</f>
        <v>0</v>
      </c>
      <c r="K33" s="33"/>
      <c r="L33" s="112"/>
      <c r="S33" s="33"/>
      <c r="T33" s="33"/>
      <c r="U33" s="33"/>
      <c r="V33" s="33"/>
      <c r="W33" s="33"/>
      <c r="X33" s="33"/>
      <c r="Y33" s="33"/>
      <c r="Z33" s="33"/>
      <c r="AA33" s="33"/>
      <c r="AB33" s="33"/>
      <c r="AC33" s="33"/>
      <c r="AD33" s="33"/>
      <c r="AE33" s="33"/>
    </row>
    <row r="34" hidden="1" s="2" customFormat="1" ht="14.4" customHeight="1">
      <c r="A34" s="33"/>
      <c r="B34" s="34"/>
      <c r="C34" s="33"/>
      <c r="D34" s="33"/>
      <c r="E34" s="29" t="s">
        <v>51</v>
      </c>
      <c r="F34" s="117">
        <f>ROUND((SUM(BF86:BF313)),  2)</f>
        <v>0</v>
      </c>
      <c r="G34" s="33"/>
      <c r="H34" s="33"/>
      <c r="I34" s="118">
        <v>0.14999999999999999</v>
      </c>
      <c r="J34" s="117">
        <f>ROUND(((SUM(BF86:BF313))*I34),  2)</f>
        <v>0</v>
      </c>
      <c r="K34" s="33"/>
      <c r="L34" s="112"/>
      <c r="S34" s="33"/>
      <c r="T34" s="33"/>
      <c r="U34" s="33"/>
      <c r="V34" s="33"/>
      <c r="W34" s="33"/>
      <c r="X34" s="33"/>
      <c r="Y34" s="33"/>
      <c r="Z34" s="33"/>
      <c r="AA34" s="33"/>
      <c r="AB34" s="33"/>
      <c r="AC34" s="33"/>
      <c r="AD34" s="33"/>
      <c r="AE34" s="33"/>
    </row>
    <row r="35" s="2" customFormat="1" ht="14.4" customHeight="1">
      <c r="A35" s="33"/>
      <c r="B35" s="34"/>
      <c r="C35" s="33"/>
      <c r="D35" s="29" t="s">
        <v>49</v>
      </c>
      <c r="E35" s="29" t="s">
        <v>52</v>
      </c>
      <c r="F35" s="117">
        <f>ROUND((SUM(BG86:BG313)),  2)</f>
        <v>852987.34999999998</v>
      </c>
      <c r="G35" s="33"/>
      <c r="H35" s="33"/>
      <c r="I35" s="118">
        <v>0.20999999999999999</v>
      </c>
      <c r="J35" s="117">
        <f>0</f>
        <v>0</v>
      </c>
      <c r="K35" s="33"/>
      <c r="L35" s="112"/>
      <c r="S35" s="33"/>
      <c r="T35" s="33"/>
      <c r="U35" s="33"/>
      <c r="V35" s="33"/>
      <c r="W35" s="33"/>
      <c r="X35" s="33"/>
      <c r="Y35" s="33"/>
      <c r="Z35" s="33"/>
      <c r="AA35" s="33"/>
      <c r="AB35" s="33"/>
      <c r="AC35" s="33"/>
      <c r="AD35" s="33"/>
      <c r="AE35" s="33"/>
    </row>
    <row r="36" s="2" customFormat="1" ht="14.4" customHeight="1">
      <c r="A36" s="33"/>
      <c r="B36" s="34"/>
      <c r="C36" s="33"/>
      <c r="D36" s="33"/>
      <c r="E36" s="29" t="s">
        <v>53</v>
      </c>
      <c r="F36" s="117">
        <f>ROUND((SUM(BH86:BH313)),  2)</f>
        <v>0</v>
      </c>
      <c r="G36" s="33"/>
      <c r="H36" s="33"/>
      <c r="I36" s="118">
        <v>0.14999999999999999</v>
      </c>
      <c r="J36" s="117">
        <f>0</f>
        <v>0</v>
      </c>
      <c r="K36" s="33"/>
      <c r="L36" s="112"/>
      <c r="S36" s="33"/>
      <c r="T36" s="33"/>
      <c r="U36" s="33"/>
      <c r="V36" s="33"/>
      <c r="W36" s="33"/>
      <c r="X36" s="33"/>
      <c r="Y36" s="33"/>
      <c r="Z36" s="33"/>
      <c r="AA36" s="33"/>
      <c r="AB36" s="33"/>
      <c r="AC36" s="33"/>
      <c r="AD36" s="33"/>
      <c r="AE36" s="33"/>
    </row>
    <row r="37" hidden="1" s="2" customFormat="1" ht="14.4" customHeight="1">
      <c r="A37" s="33"/>
      <c r="B37" s="34"/>
      <c r="C37" s="33"/>
      <c r="D37" s="33"/>
      <c r="E37" s="29" t="s">
        <v>54</v>
      </c>
      <c r="F37" s="117">
        <f>ROUND((SUM(BI86:BI313)),  2)</f>
        <v>0</v>
      </c>
      <c r="G37" s="33"/>
      <c r="H37" s="33"/>
      <c r="I37" s="118">
        <v>0</v>
      </c>
      <c r="J37" s="117">
        <f>0</f>
        <v>0</v>
      </c>
      <c r="K37" s="33"/>
      <c r="L37" s="112"/>
      <c r="S37" s="33"/>
      <c r="T37" s="33"/>
      <c r="U37" s="33"/>
      <c r="V37" s="33"/>
      <c r="W37" s="33"/>
      <c r="X37" s="33"/>
      <c r="Y37" s="33"/>
      <c r="Z37" s="33"/>
      <c r="AA37" s="33"/>
      <c r="AB37" s="33"/>
      <c r="AC37" s="33"/>
      <c r="AD37" s="33"/>
      <c r="AE37" s="33"/>
    </row>
    <row r="38" s="2" customFormat="1" ht="6.96" customHeight="1">
      <c r="A38" s="33"/>
      <c r="B38" s="34"/>
      <c r="C38" s="33"/>
      <c r="D38" s="33"/>
      <c r="E38" s="33"/>
      <c r="F38" s="33"/>
      <c r="G38" s="33"/>
      <c r="H38" s="33"/>
      <c r="I38" s="33"/>
      <c r="J38" s="33"/>
      <c r="K38" s="33"/>
      <c r="L38" s="112"/>
      <c r="S38" s="33"/>
      <c r="T38" s="33"/>
      <c r="U38" s="33"/>
      <c r="V38" s="33"/>
      <c r="W38" s="33"/>
      <c r="X38" s="33"/>
      <c r="Y38" s="33"/>
      <c r="Z38" s="33"/>
      <c r="AA38" s="33"/>
      <c r="AB38" s="33"/>
      <c r="AC38" s="33"/>
      <c r="AD38" s="33"/>
      <c r="AE38" s="33"/>
    </row>
    <row r="39" s="2" customFormat="1" ht="25.44" customHeight="1">
      <c r="A39" s="33"/>
      <c r="B39" s="34"/>
      <c r="C39" s="119"/>
      <c r="D39" s="120" t="s">
        <v>55</v>
      </c>
      <c r="E39" s="71"/>
      <c r="F39" s="71"/>
      <c r="G39" s="121" t="s">
        <v>56</v>
      </c>
      <c r="H39" s="122" t="s">
        <v>57</v>
      </c>
      <c r="I39" s="71"/>
      <c r="J39" s="123">
        <f>SUM(J30:J37)</f>
        <v>852987.34999999998</v>
      </c>
      <c r="K39" s="124"/>
      <c r="L39" s="112"/>
      <c r="S39" s="33"/>
      <c r="T39" s="33"/>
      <c r="U39" s="33"/>
      <c r="V39" s="33"/>
      <c r="W39" s="33"/>
      <c r="X39" s="33"/>
      <c r="Y39" s="33"/>
      <c r="Z39" s="33"/>
      <c r="AA39" s="33"/>
      <c r="AB39" s="33"/>
      <c r="AC39" s="33"/>
      <c r="AD39" s="33"/>
      <c r="AE39" s="33"/>
    </row>
    <row r="40" s="2" customFormat="1" ht="14.4" customHeight="1">
      <c r="A40" s="33"/>
      <c r="B40" s="50"/>
      <c r="C40" s="51"/>
      <c r="D40" s="51"/>
      <c r="E40" s="51"/>
      <c r="F40" s="51"/>
      <c r="G40" s="51"/>
      <c r="H40" s="51"/>
      <c r="I40" s="51"/>
      <c r="J40" s="51"/>
      <c r="K40" s="51"/>
      <c r="L40" s="112"/>
      <c r="S40" s="33"/>
      <c r="T40" s="33"/>
      <c r="U40" s="33"/>
      <c r="V40" s="33"/>
      <c r="W40" s="33"/>
      <c r="X40" s="33"/>
      <c r="Y40" s="33"/>
      <c r="Z40" s="33"/>
      <c r="AA40" s="33"/>
      <c r="AB40" s="33"/>
      <c r="AC40" s="33"/>
      <c r="AD40" s="33"/>
      <c r="AE40" s="33"/>
    </row>
    <row r="44" s="2" customFormat="1" ht="6.96" customHeight="1">
      <c r="A44" s="33"/>
      <c r="B44" s="52"/>
      <c r="C44" s="53"/>
      <c r="D44" s="53"/>
      <c r="E44" s="53"/>
      <c r="F44" s="53"/>
      <c r="G44" s="53"/>
      <c r="H44" s="53"/>
      <c r="I44" s="53"/>
      <c r="J44" s="53"/>
      <c r="K44" s="53"/>
      <c r="L44" s="112"/>
      <c r="S44" s="33"/>
      <c r="T44" s="33"/>
      <c r="U44" s="33"/>
      <c r="V44" s="33"/>
      <c r="W44" s="33"/>
      <c r="X44" s="33"/>
      <c r="Y44" s="33"/>
      <c r="Z44" s="33"/>
      <c r="AA44" s="33"/>
      <c r="AB44" s="33"/>
      <c r="AC44" s="33"/>
      <c r="AD44" s="33"/>
      <c r="AE44" s="33"/>
    </row>
    <row r="45" s="2" customFormat="1" ht="24.96" customHeight="1">
      <c r="A45" s="33"/>
      <c r="B45" s="34"/>
      <c r="C45" s="23" t="s">
        <v>115</v>
      </c>
      <c r="D45" s="33"/>
      <c r="E45" s="33"/>
      <c r="F45" s="33"/>
      <c r="G45" s="33"/>
      <c r="H45" s="33"/>
      <c r="I45" s="33"/>
      <c r="J45" s="33"/>
      <c r="K45" s="33"/>
      <c r="L45" s="112"/>
      <c r="S45" s="33"/>
      <c r="T45" s="33"/>
      <c r="U45" s="33"/>
      <c r="V45" s="33"/>
      <c r="W45" s="33"/>
      <c r="X45" s="33"/>
      <c r="Y45" s="33"/>
      <c r="Z45" s="33"/>
      <c r="AA45" s="33"/>
      <c r="AB45" s="33"/>
      <c r="AC45" s="33"/>
      <c r="AD45" s="33"/>
      <c r="AE45" s="33"/>
    </row>
    <row r="46" s="2" customFormat="1" ht="6.96" customHeight="1">
      <c r="A46" s="33"/>
      <c r="B46" s="34"/>
      <c r="C46" s="33"/>
      <c r="D46" s="33"/>
      <c r="E46" s="33"/>
      <c r="F46" s="33"/>
      <c r="G46" s="33"/>
      <c r="H46" s="33"/>
      <c r="I46" s="33"/>
      <c r="J46" s="33"/>
      <c r="K46" s="33"/>
      <c r="L46" s="112"/>
      <c r="S46" s="33"/>
      <c r="T46" s="33"/>
      <c r="U46" s="33"/>
      <c r="V46" s="33"/>
      <c r="W46" s="33"/>
      <c r="X46" s="33"/>
      <c r="Y46" s="33"/>
      <c r="Z46" s="33"/>
      <c r="AA46" s="33"/>
      <c r="AB46" s="33"/>
      <c r="AC46" s="33"/>
      <c r="AD46" s="33"/>
      <c r="AE46" s="33"/>
    </row>
    <row r="47" s="2" customFormat="1" ht="12" customHeight="1">
      <c r="A47" s="33"/>
      <c r="B47" s="34"/>
      <c r="C47" s="29" t="s">
        <v>15</v>
      </c>
      <c r="D47" s="33"/>
      <c r="E47" s="33"/>
      <c r="F47" s="33"/>
      <c r="G47" s="33"/>
      <c r="H47" s="33"/>
      <c r="I47" s="33"/>
      <c r="J47" s="33"/>
      <c r="K47" s="33"/>
      <c r="L47" s="112"/>
      <c r="S47" s="33"/>
      <c r="T47" s="33"/>
      <c r="U47" s="33"/>
      <c r="V47" s="33"/>
      <c r="W47" s="33"/>
      <c r="X47" s="33"/>
      <c r="Y47" s="33"/>
      <c r="Z47" s="33"/>
      <c r="AA47" s="33"/>
      <c r="AB47" s="33"/>
      <c r="AC47" s="33"/>
      <c r="AD47" s="33"/>
      <c r="AE47" s="33"/>
    </row>
    <row r="48" s="2" customFormat="1" ht="16.5" customHeight="1">
      <c r="A48" s="33"/>
      <c r="B48" s="34"/>
      <c r="C48" s="33"/>
      <c r="D48" s="33"/>
      <c r="E48" s="111" t="str">
        <f>E7</f>
        <v>REKONSTRUKCE BUDOVY OŘ PLZEŇ, TRÄGEROVA ULICE, ČESKÉ BUDĚJOVICE</v>
      </c>
      <c r="F48" s="29"/>
      <c r="G48" s="29"/>
      <c r="H48" s="29"/>
      <c r="I48" s="33"/>
      <c r="J48" s="33"/>
      <c r="K48" s="33"/>
      <c r="L48" s="112"/>
      <c r="S48" s="33"/>
      <c r="T48" s="33"/>
      <c r="U48" s="33"/>
      <c r="V48" s="33"/>
      <c r="W48" s="33"/>
      <c r="X48" s="33"/>
      <c r="Y48" s="33"/>
      <c r="Z48" s="33"/>
      <c r="AA48" s="33"/>
      <c r="AB48" s="33"/>
      <c r="AC48" s="33"/>
      <c r="AD48" s="33"/>
      <c r="AE48" s="33"/>
    </row>
    <row r="49" s="2" customFormat="1" ht="12" customHeight="1">
      <c r="A49" s="33"/>
      <c r="B49" s="34"/>
      <c r="C49" s="29" t="s">
        <v>113</v>
      </c>
      <c r="D49" s="33"/>
      <c r="E49" s="33"/>
      <c r="F49" s="33"/>
      <c r="G49" s="33"/>
      <c r="H49" s="33"/>
      <c r="I49" s="33"/>
      <c r="J49" s="33"/>
      <c r="K49" s="33"/>
      <c r="L49" s="112"/>
      <c r="S49" s="33"/>
      <c r="T49" s="33"/>
      <c r="U49" s="33"/>
      <c r="V49" s="33"/>
      <c r="W49" s="33"/>
      <c r="X49" s="33"/>
      <c r="Y49" s="33"/>
      <c r="Z49" s="33"/>
      <c r="AA49" s="33"/>
      <c r="AB49" s="33"/>
      <c r="AC49" s="33"/>
      <c r="AD49" s="33"/>
      <c r="AE49" s="33"/>
    </row>
    <row r="50" s="2" customFormat="1" ht="16.5" customHeight="1">
      <c r="A50" s="33"/>
      <c r="B50" s="34"/>
      <c r="C50" s="33"/>
      <c r="D50" s="33"/>
      <c r="E50" s="57" t="str">
        <f>E9</f>
        <v>SO 01 - Dešťová kanalizace</v>
      </c>
      <c r="F50" s="33"/>
      <c r="G50" s="33"/>
      <c r="H50" s="33"/>
      <c r="I50" s="33"/>
      <c r="J50" s="33"/>
      <c r="K50" s="33"/>
      <c r="L50" s="112"/>
      <c r="S50" s="33"/>
      <c r="T50" s="33"/>
      <c r="U50" s="33"/>
      <c r="V50" s="33"/>
      <c r="W50" s="33"/>
      <c r="X50" s="33"/>
      <c r="Y50" s="33"/>
      <c r="Z50" s="33"/>
      <c r="AA50" s="33"/>
      <c r="AB50" s="33"/>
      <c r="AC50" s="33"/>
      <c r="AD50" s="33"/>
      <c r="AE50" s="33"/>
    </row>
    <row r="51" s="2" customFormat="1" ht="6.96" customHeight="1">
      <c r="A51" s="33"/>
      <c r="B51" s="34"/>
      <c r="C51" s="33"/>
      <c r="D51" s="33"/>
      <c r="E51" s="33"/>
      <c r="F51" s="33"/>
      <c r="G51" s="33"/>
      <c r="H51" s="33"/>
      <c r="I51" s="33"/>
      <c r="J51" s="33"/>
      <c r="K51" s="33"/>
      <c r="L51" s="112"/>
      <c r="S51" s="33"/>
      <c r="T51" s="33"/>
      <c r="U51" s="33"/>
      <c r="V51" s="33"/>
      <c r="W51" s="33"/>
      <c r="X51" s="33"/>
      <c r="Y51" s="33"/>
      <c r="Z51" s="33"/>
      <c r="AA51" s="33"/>
      <c r="AB51" s="33"/>
      <c r="AC51" s="33"/>
      <c r="AD51" s="33"/>
      <c r="AE51" s="33"/>
    </row>
    <row r="52" s="2" customFormat="1" ht="12" customHeight="1">
      <c r="A52" s="33"/>
      <c r="B52" s="34"/>
      <c r="C52" s="29" t="s">
        <v>21</v>
      </c>
      <c r="D52" s="33"/>
      <c r="E52" s="33"/>
      <c r="F52" s="26" t="str">
        <f>F12</f>
        <v>České Budějovice</v>
      </c>
      <c r="G52" s="33"/>
      <c r="H52" s="33"/>
      <c r="I52" s="29" t="s">
        <v>23</v>
      </c>
      <c r="J52" s="59" t="str">
        <f>IF(J12="","",J12)</f>
        <v>25. 7. 2019</v>
      </c>
      <c r="K52" s="33"/>
      <c r="L52" s="112"/>
      <c r="S52" s="33"/>
      <c r="T52" s="33"/>
      <c r="U52" s="33"/>
      <c r="V52" s="33"/>
      <c r="W52" s="33"/>
      <c r="X52" s="33"/>
      <c r="Y52" s="33"/>
      <c r="Z52" s="33"/>
      <c r="AA52" s="33"/>
      <c r="AB52" s="33"/>
      <c r="AC52" s="33"/>
      <c r="AD52" s="33"/>
      <c r="AE52" s="33"/>
    </row>
    <row r="53" s="2" customFormat="1" ht="6.96" customHeight="1">
      <c r="A53" s="33"/>
      <c r="B53" s="34"/>
      <c r="C53" s="33"/>
      <c r="D53" s="33"/>
      <c r="E53" s="33"/>
      <c r="F53" s="33"/>
      <c r="G53" s="33"/>
      <c r="H53" s="33"/>
      <c r="I53" s="33"/>
      <c r="J53" s="33"/>
      <c r="K53" s="33"/>
      <c r="L53" s="112"/>
      <c r="S53" s="33"/>
      <c r="T53" s="33"/>
      <c r="U53" s="33"/>
      <c r="V53" s="33"/>
      <c r="W53" s="33"/>
      <c r="X53" s="33"/>
      <c r="Y53" s="33"/>
      <c r="Z53" s="33"/>
      <c r="AA53" s="33"/>
      <c r="AB53" s="33"/>
      <c r="AC53" s="33"/>
      <c r="AD53" s="33"/>
      <c r="AE53" s="33"/>
    </row>
    <row r="54" s="2" customFormat="1" ht="27.9" customHeight="1">
      <c r="A54" s="33"/>
      <c r="B54" s="34"/>
      <c r="C54" s="29" t="s">
        <v>29</v>
      </c>
      <c r="D54" s="33"/>
      <c r="E54" s="33"/>
      <c r="F54" s="26" t="str">
        <f>E15</f>
        <v>Správa železniční dopravní cesty, státní o.</v>
      </c>
      <c r="G54" s="33"/>
      <c r="H54" s="33"/>
      <c r="I54" s="29" t="s">
        <v>37</v>
      </c>
      <c r="J54" s="31" t="str">
        <f>E21</f>
        <v>ATELIÉR DoPI, s.r.o.</v>
      </c>
      <c r="K54" s="33"/>
      <c r="L54" s="112"/>
      <c r="S54" s="33"/>
      <c r="T54" s="33"/>
      <c r="U54" s="33"/>
      <c r="V54" s="33"/>
      <c r="W54" s="33"/>
      <c r="X54" s="33"/>
      <c r="Y54" s="33"/>
      <c r="Z54" s="33"/>
      <c r="AA54" s="33"/>
      <c r="AB54" s="33"/>
      <c r="AC54" s="33"/>
      <c r="AD54" s="33"/>
      <c r="AE54" s="33"/>
    </row>
    <row r="55" s="2" customFormat="1" ht="15.15" customHeight="1">
      <c r="A55" s="33"/>
      <c r="B55" s="34"/>
      <c r="C55" s="29" t="s">
        <v>35</v>
      </c>
      <c r="D55" s="33"/>
      <c r="E55" s="33"/>
      <c r="F55" s="26" t="str">
        <f>IF(E18="","",E18)</f>
        <v xml:space="preserve"> </v>
      </c>
      <c r="G55" s="33"/>
      <c r="H55" s="33"/>
      <c r="I55" s="29" t="s">
        <v>42</v>
      </c>
      <c r="J55" s="31" t="str">
        <f>E24</f>
        <v xml:space="preserve"> </v>
      </c>
      <c r="K55" s="33"/>
      <c r="L55" s="112"/>
      <c r="S55" s="33"/>
      <c r="T55" s="33"/>
      <c r="U55" s="33"/>
      <c r="V55" s="33"/>
      <c r="W55" s="33"/>
      <c r="X55" s="33"/>
      <c r="Y55" s="33"/>
      <c r="Z55" s="33"/>
      <c r="AA55" s="33"/>
      <c r="AB55" s="33"/>
      <c r="AC55" s="33"/>
      <c r="AD55" s="33"/>
      <c r="AE55" s="33"/>
    </row>
    <row r="56" s="2" customFormat="1" ht="10.32" customHeight="1">
      <c r="A56" s="33"/>
      <c r="B56" s="34"/>
      <c r="C56" s="33"/>
      <c r="D56" s="33"/>
      <c r="E56" s="33"/>
      <c r="F56" s="33"/>
      <c r="G56" s="33"/>
      <c r="H56" s="33"/>
      <c r="I56" s="33"/>
      <c r="J56" s="33"/>
      <c r="K56" s="33"/>
      <c r="L56" s="112"/>
      <c r="S56" s="33"/>
      <c r="T56" s="33"/>
      <c r="U56" s="33"/>
      <c r="V56" s="33"/>
      <c r="W56" s="33"/>
      <c r="X56" s="33"/>
      <c r="Y56" s="33"/>
      <c r="Z56" s="33"/>
      <c r="AA56" s="33"/>
      <c r="AB56" s="33"/>
      <c r="AC56" s="33"/>
      <c r="AD56" s="33"/>
      <c r="AE56" s="33"/>
    </row>
    <row r="57" s="2" customFormat="1" ht="29.28" customHeight="1">
      <c r="A57" s="33"/>
      <c r="B57" s="34"/>
      <c r="C57" s="125" t="s">
        <v>116</v>
      </c>
      <c r="D57" s="119"/>
      <c r="E57" s="119"/>
      <c r="F57" s="119"/>
      <c r="G57" s="119"/>
      <c r="H57" s="119"/>
      <c r="I57" s="119"/>
      <c r="J57" s="126" t="s">
        <v>117</v>
      </c>
      <c r="K57" s="119"/>
      <c r="L57" s="112"/>
      <c r="S57" s="33"/>
      <c r="T57" s="33"/>
      <c r="U57" s="33"/>
      <c r="V57" s="33"/>
      <c r="W57" s="33"/>
      <c r="X57" s="33"/>
      <c r="Y57" s="33"/>
      <c r="Z57" s="33"/>
      <c r="AA57" s="33"/>
      <c r="AB57" s="33"/>
      <c r="AC57" s="33"/>
      <c r="AD57" s="33"/>
      <c r="AE57" s="33"/>
    </row>
    <row r="58" s="2" customFormat="1" ht="10.32" customHeight="1">
      <c r="A58" s="33"/>
      <c r="B58" s="34"/>
      <c r="C58" s="33"/>
      <c r="D58" s="33"/>
      <c r="E58" s="33"/>
      <c r="F58" s="33"/>
      <c r="G58" s="33"/>
      <c r="H58" s="33"/>
      <c r="I58" s="33"/>
      <c r="J58" s="33"/>
      <c r="K58" s="33"/>
      <c r="L58" s="112"/>
      <c r="S58" s="33"/>
      <c r="T58" s="33"/>
      <c r="U58" s="33"/>
      <c r="V58" s="33"/>
      <c r="W58" s="33"/>
      <c r="X58" s="33"/>
      <c r="Y58" s="33"/>
      <c r="Z58" s="33"/>
      <c r="AA58" s="33"/>
      <c r="AB58" s="33"/>
      <c r="AC58" s="33"/>
      <c r="AD58" s="33"/>
      <c r="AE58" s="33"/>
    </row>
    <row r="59" s="2" customFormat="1" ht="22.8" customHeight="1">
      <c r="A59" s="33"/>
      <c r="B59" s="34"/>
      <c r="C59" s="127" t="s">
        <v>77</v>
      </c>
      <c r="D59" s="33"/>
      <c r="E59" s="33"/>
      <c r="F59" s="33"/>
      <c r="G59" s="33"/>
      <c r="H59" s="33"/>
      <c r="I59" s="33"/>
      <c r="J59" s="85">
        <f>J86</f>
        <v>852987.35000000009</v>
      </c>
      <c r="K59" s="33"/>
      <c r="L59" s="112"/>
      <c r="S59" s="33"/>
      <c r="T59" s="33"/>
      <c r="U59" s="33"/>
      <c r="V59" s="33"/>
      <c r="W59" s="33"/>
      <c r="X59" s="33"/>
      <c r="Y59" s="33"/>
      <c r="Z59" s="33"/>
      <c r="AA59" s="33"/>
      <c r="AB59" s="33"/>
      <c r="AC59" s="33"/>
      <c r="AD59" s="33"/>
      <c r="AE59" s="33"/>
      <c r="AU59" s="19" t="s">
        <v>118</v>
      </c>
    </row>
    <row r="60" s="9" customFormat="1" ht="24.96" customHeight="1">
      <c r="A60" s="9"/>
      <c r="B60" s="128"/>
      <c r="C60" s="9"/>
      <c r="D60" s="129" t="s">
        <v>303</v>
      </c>
      <c r="E60" s="130"/>
      <c r="F60" s="130"/>
      <c r="G60" s="130"/>
      <c r="H60" s="130"/>
      <c r="I60" s="130"/>
      <c r="J60" s="131">
        <f>J87</f>
        <v>852987.35000000009</v>
      </c>
      <c r="K60" s="9"/>
      <c r="L60" s="128"/>
      <c r="S60" s="9"/>
      <c r="T60" s="9"/>
      <c r="U60" s="9"/>
      <c r="V60" s="9"/>
      <c r="W60" s="9"/>
      <c r="X60" s="9"/>
      <c r="Y60" s="9"/>
      <c r="Z60" s="9"/>
      <c r="AA60" s="9"/>
      <c r="AB60" s="9"/>
      <c r="AC60" s="9"/>
      <c r="AD60" s="9"/>
      <c r="AE60" s="9"/>
    </row>
    <row r="61" s="10" customFormat="1" ht="19.92" customHeight="1">
      <c r="A61" s="10"/>
      <c r="B61" s="132"/>
      <c r="C61" s="10"/>
      <c r="D61" s="133" t="s">
        <v>304</v>
      </c>
      <c r="E61" s="134"/>
      <c r="F61" s="134"/>
      <c r="G61" s="134"/>
      <c r="H61" s="134"/>
      <c r="I61" s="134"/>
      <c r="J61" s="135">
        <f>J88</f>
        <v>350767.41000000003</v>
      </c>
      <c r="K61" s="10"/>
      <c r="L61" s="132"/>
      <c r="S61" s="10"/>
      <c r="T61" s="10"/>
      <c r="U61" s="10"/>
      <c r="V61" s="10"/>
      <c r="W61" s="10"/>
      <c r="X61" s="10"/>
      <c r="Y61" s="10"/>
      <c r="Z61" s="10"/>
      <c r="AA61" s="10"/>
      <c r="AB61" s="10"/>
      <c r="AC61" s="10"/>
      <c r="AD61" s="10"/>
      <c r="AE61" s="10"/>
    </row>
    <row r="62" s="10" customFormat="1" ht="19.92" customHeight="1">
      <c r="A62" s="10"/>
      <c r="B62" s="132"/>
      <c r="C62" s="10"/>
      <c r="D62" s="133" t="s">
        <v>305</v>
      </c>
      <c r="E62" s="134"/>
      <c r="F62" s="134"/>
      <c r="G62" s="134"/>
      <c r="H62" s="134"/>
      <c r="I62" s="134"/>
      <c r="J62" s="135">
        <f>J146</f>
        <v>327936.5</v>
      </c>
      <c r="K62" s="10"/>
      <c r="L62" s="132"/>
      <c r="S62" s="10"/>
      <c r="T62" s="10"/>
      <c r="U62" s="10"/>
      <c r="V62" s="10"/>
      <c r="W62" s="10"/>
      <c r="X62" s="10"/>
      <c r="Y62" s="10"/>
      <c r="Z62" s="10"/>
      <c r="AA62" s="10"/>
      <c r="AB62" s="10"/>
      <c r="AC62" s="10"/>
      <c r="AD62" s="10"/>
      <c r="AE62" s="10"/>
    </row>
    <row r="63" s="10" customFormat="1" ht="19.92" customHeight="1">
      <c r="A63" s="10"/>
      <c r="B63" s="132"/>
      <c r="C63" s="10"/>
      <c r="D63" s="133" t="s">
        <v>306</v>
      </c>
      <c r="E63" s="134"/>
      <c r="F63" s="134"/>
      <c r="G63" s="134"/>
      <c r="H63" s="134"/>
      <c r="I63" s="134"/>
      <c r="J63" s="135">
        <f>J276</f>
        <v>33211</v>
      </c>
      <c r="K63" s="10"/>
      <c r="L63" s="132"/>
      <c r="S63" s="10"/>
      <c r="T63" s="10"/>
      <c r="U63" s="10"/>
      <c r="V63" s="10"/>
      <c r="W63" s="10"/>
      <c r="X63" s="10"/>
      <c r="Y63" s="10"/>
      <c r="Z63" s="10"/>
      <c r="AA63" s="10"/>
      <c r="AB63" s="10"/>
      <c r="AC63" s="10"/>
      <c r="AD63" s="10"/>
      <c r="AE63" s="10"/>
    </row>
    <row r="64" s="10" customFormat="1" ht="14.88" customHeight="1">
      <c r="A64" s="10"/>
      <c r="B64" s="132"/>
      <c r="C64" s="10"/>
      <c r="D64" s="133" t="s">
        <v>307</v>
      </c>
      <c r="E64" s="134"/>
      <c r="F64" s="134"/>
      <c r="G64" s="134"/>
      <c r="H64" s="134"/>
      <c r="I64" s="134"/>
      <c r="J64" s="135">
        <f>J277</f>
        <v>33211</v>
      </c>
      <c r="K64" s="10"/>
      <c r="L64" s="132"/>
      <c r="S64" s="10"/>
      <c r="T64" s="10"/>
      <c r="U64" s="10"/>
      <c r="V64" s="10"/>
      <c r="W64" s="10"/>
      <c r="X64" s="10"/>
      <c r="Y64" s="10"/>
      <c r="Z64" s="10"/>
      <c r="AA64" s="10"/>
      <c r="AB64" s="10"/>
      <c r="AC64" s="10"/>
      <c r="AD64" s="10"/>
      <c r="AE64" s="10"/>
    </row>
    <row r="65" s="10" customFormat="1" ht="19.92" customHeight="1">
      <c r="A65" s="10"/>
      <c r="B65" s="132"/>
      <c r="C65" s="10"/>
      <c r="D65" s="133" t="s">
        <v>308</v>
      </c>
      <c r="E65" s="134"/>
      <c r="F65" s="134"/>
      <c r="G65" s="134"/>
      <c r="H65" s="134"/>
      <c r="I65" s="134"/>
      <c r="J65" s="135">
        <f>J300</f>
        <v>16707.889999999999</v>
      </c>
      <c r="K65" s="10"/>
      <c r="L65" s="132"/>
      <c r="S65" s="10"/>
      <c r="T65" s="10"/>
      <c r="U65" s="10"/>
      <c r="V65" s="10"/>
      <c r="W65" s="10"/>
      <c r="X65" s="10"/>
      <c r="Y65" s="10"/>
      <c r="Z65" s="10"/>
      <c r="AA65" s="10"/>
      <c r="AB65" s="10"/>
      <c r="AC65" s="10"/>
      <c r="AD65" s="10"/>
      <c r="AE65" s="10"/>
    </row>
    <row r="66" s="10" customFormat="1" ht="19.92" customHeight="1">
      <c r="A66" s="10"/>
      <c r="B66" s="132"/>
      <c r="C66" s="10"/>
      <c r="D66" s="133" t="s">
        <v>309</v>
      </c>
      <c r="E66" s="134"/>
      <c r="F66" s="134"/>
      <c r="G66" s="134"/>
      <c r="H66" s="134"/>
      <c r="I66" s="134"/>
      <c r="J66" s="135">
        <f>J311</f>
        <v>124364.55</v>
      </c>
      <c r="K66" s="10"/>
      <c r="L66" s="132"/>
      <c r="S66" s="10"/>
      <c r="T66" s="10"/>
      <c r="U66" s="10"/>
      <c r="V66" s="10"/>
      <c r="W66" s="10"/>
      <c r="X66" s="10"/>
      <c r="Y66" s="10"/>
      <c r="Z66" s="10"/>
      <c r="AA66" s="10"/>
      <c r="AB66" s="10"/>
      <c r="AC66" s="10"/>
      <c r="AD66" s="10"/>
      <c r="AE66" s="10"/>
    </row>
    <row r="67" s="2" customFormat="1" ht="21.84" customHeight="1">
      <c r="A67" s="33"/>
      <c r="B67" s="34"/>
      <c r="C67" s="33"/>
      <c r="D67" s="33"/>
      <c r="E67" s="33"/>
      <c r="F67" s="33"/>
      <c r="G67" s="33"/>
      <c r="H67" s="33"/>
      <c r="I67" s="33"/>
      <c r="J67" s="33"/>
      <c r="K67" s="33"/>
      <c r="L67" s="112"/>
      <c r="S67" s="33"/>
      <c r="T67" s="33"/>
      <c r="U67" s="33"/>
      <c r="V67" s="33"/>
      <c r="W67" s="33"/>
      <c r="X67" s="33"/>
      <c r="Y67" s="33"/>
      <c r="Z67" s="33"/>
      <c r="AA67" s="33"/>
      <c r="AB67" s="33"/>
      <c r="AC67" s="33"/>
      <c r="AD67" s="33"/>
      <c r="AE67" s="33"/>
    </row>
    <row r="68" s="2" customFormat="1" ht="6.96" customHeight="1">
      <c r="A68" s="33"/>
      <c r="B68" s="50"/>
      <c r="C68" s="51"/>
      <c r="D68" s="51"/>
      <c r="E68" s="51"/>
      <c r="F68" s="51"/>
      <c r="G68" s="51"/>
      <c r="H68" s="51"/>
      <c r="I68" s="51"/>
      <c r="J68" s="51"/>
      <c r="K68" s="51"/>
      <c r="L68" s="112"/>
      <c r="S68" s="33"/>
      <c r="T68" s="33"/>
      <c r="U68" s="33"/>
      <c r="V68" s="33"/>
      <c r="W68" s="33"/>
      <c r="X68" s="33"/>
      <c r="Y68" s="33"/>
      <c r="Z68" s="33"/>
      <c r="AA68" s="33"/>
      <c r="AB68" s="33"/>
      <c r="AC68" s="33"/>
      <c r="AD68" s="33"/>
      <c r="AE68" s="33"/>
    </row>
    <row r="72" s="2" customFormat="1" ht="6.96" customHeight="1">
      <c r="A72" s="33"/>
      <c r="B72" s="52"/>
      <c r="C72" s="53"/>
      <c r="D72" s="53"/>
      <c r="E72" s="53"/>
      <c r="F72" s="53"/>
      <c r="G72" s="53"/>
      <c r="H72" s="53"/>
      <c r="I72" s="53"/>
      <c r="J72" s="53"/>
      <c r="K72" s="53"/>
      <c r="L72" s="112"/>
      <c r="S72" s="33"/>
      <c r="T72" s="33"/>
      <c r="U72" s="33"/>
      <c r="V72" s="33"/>
      <c r="W72" s="33"/>
      <c r="X72" s="33"/>
      <c r="Y72" s="33"/>
      <c r="Z72" s="33"/>
      <c r="AA72" s="33"/>
      <c r="AB72" s="33"/>
      <c r="AC72" s="33"/>
      <c r="AD72" s="33"/>
      <c r="AE72" s="33"/>
    </row>
    <row r="73" s="2" customFormat="1" ht="24.96" customHeight="1">
      <c r="A73" s="33"/>
      <c r="B73" s="34"/>
      <c r="C73" s="23" t="s">
        <v>126</v>
      </c>
      <c r="D73" s="33"/>
      <c r="E73" s="33"/>
      <c r="F73" s="33"/>
      <c r="G73" s="33"/>
      <c r="H73" s="33"/>
      <c r="I73" s="33"/>
      <c r="J73" s="33"/>
      <c r="K73" s="33"/>
      <c r="L73" s="112"/>
      <c r="S73" s="33"/>
      <c r="T73" s="33"/>
      <c r="U73" s="33"/>
      <c r="V73" s="33"/>
      <c r="W73" s="33"/>
      <c r="X73" s="33"/>
      <c r="Y73" s="33"/>
      <c r="Z73" s="33"/>
      <c r="AA73" s="33"/>
      <c r="AB73" s="33"/>
      <c r="AC73" s="33"/>
      <c r="AD73" s="33"/>
      <c r="AE73" s="33"/>
    </row>
    <row r="74" s="2" customFormat="1" ht="6.96" customHeight="1">
      <c r="A74" s="33"/>
      <c r="B74" s="34"/>
      <c r="C74" s="33"/>
      <c r="D74" s="33"/>
      <c r="E74" s="33"/>
      <c r="F74" s="33"/>
      <c r="G74" s="33"/>
      <c r="H74" s="33"/>
      <c r="I74" s="33"/>
      <c r="J74" s="33"/>
      <c r="K74" s="33"/>
      <c r="L74" s="112"/>
      <c r="S74" s="33"/>
      <c r="T74" s="33"/>
      <c r="U74" s="33"/>
      <c r="V74" s="33"/>
      <c r="W74" s="33"/>
      <c r="X74" s="33"/>
      <c r="Y74" s="33"/>
      <c r="Z74" s="33"/>
      <c r="AA74" s="33"/>
      <c r="AB74" s="33"/>
      <c r="AC74" s="33"/>
      <c r="AD74" s="33"/>
      <c r="AE74" s="33"/>
    </row>
    <row r="75" s="2" customFormat="1" ht="12" customHeight="1">
      <c r="A75" s="33"/>
      <c r="B75" s="34"/>
      <c r="C75" s="29" t="s">
        <v>15</v>
      </c>
      <c r="D75" s="33"/>
      <c r="E75" s="33"/>
      <c r="F75" s="33"/>
      <c r="G75" s="33"/>
      <c r="H75" s="33"/>
      <c r="I75" s="33"/>
      <c r="J75" s="33"/>
      <c r="K75" s="33"/>
      <c r="L75" s="112"/>
      <c r="S75" s="33"/>
      <c r="T75" s="33"/>
      <c r="U75" s="33"/>
      <c r="V75" s="33"/>
      <c r="W75" s="33"/>
      <c r="X75" s="33"/>
      <c r="Y75" s="33"/>
      <c r="Z75" s="33"/>
      <c r="AA75" s="33"/>
      <c r="AB75" s="33"/>
      <c r="AC75" s="33"/>
      <c r="AD75" s="33"/>
      <c r="AE75" s="33"/>
    </row>
    <row r="76" s="2" customFormat="1" ht="16.5" customHeight="1">
      <c r="A76" s="33"/>
      <c r="B76" s="34"/>
      <c r="C76" s="33"/>
      <c r="D76" s="33"/>
      <c r="E76" s="111" t="str">
        <f>E7</f>
        <v>REKONSTRUKCE BUDOVY OŘ PLZEŇ, TRÄGEROVA ULICE, ČESKÉ BUDĚJOVICE</v>
      </c>
      <c r="F76" s="29"/>
      <c r="G76" s="29"/>
      <c r="H76" s="29"/>
      <c r="I76" s="33"/>
      <c r="J76" s="33"/>
      <c r="K76" s="33"/>
      <c r="L76" s="112"/>
      <c r="S76" s="33"/>
      <c r="T76" s="33"/>
      <c r="U76" s="33"/>
      <c r="V76" s="33"/>
      <c r="W76" s="33"/>
      <c r="X76" s="33"/>
      <c r="Y76" s="33"/>
      <c r="Z76" s="33"/>
      <c r="AA76" s="33"/>
      <c r="AB76" s="33"/>
      <c r="AC76" s="33"/>
      <c r="AD76" s="33"/>
      <c r="AE76" s="33"/>
    </row>
    <row r="77" s="2" customFormat="1" ht="12" customHeight="1">
      <c r="A77" s="33"/>
      <c r="B77" s="34"/>
      <c r="C77" s="29" t="s">
        <v>113</v>
      </c>
      <c r="D77" s="33"/>
      <c r="E77" s="33"/>
      <c r="F77" s="33"/>
      <c r="G77" s="33"/>
      <c r="H77" s="33"/>
      <c r="I77" s="33"/>
      <c r="J77" s="33"/>
      <c r="K77" s="33"/>
      <c r="L77" s="112"/>
      <c r="S77" s="33"/>
      <c r="T77" s="33"/>
      <c r="U77" s="33"/>
      <c r="V77" s="33"/>
      <c r="W77" s="33"/>
      <c r="X77" s="33"/>
      <c r="Y77" s="33"/>
      <c r="Z77" s="33"/>
      <c r="AA77" s="33"/>
      <c r="AB77" s="33"/>
      <c r="AC77" s="33"/>
      <c r="AD77" s="33"/>
      <c r="AE77" s="33"/>
    </row>
    <row r="78" s="2" customFormat="1" ht="16.5" customHeight="1">
      <c r="A78" s="33"/>
      <c r="B78" s="34"/>
      <c r="C78" s="33"/>
      <c r="D78" s="33"/>
      <c r="E78" s="57" t="str">
        <f>E9</f>
        <v>SO 01 - Dešťová kanalizace</v>
      </c>
      <c r="F78" s="33"/>
      <c r="G78" s="33"/>
      <c r="H78" s="33"/>
      <c r="I78" s="33"/>
      <c r="J78" s="33"/>
      <c r="K78" s="33"/>
      <c r="L78" s="112"/>
      <c r="S78" s="33"/>
      <c r="T78" s="33"/>
      <c r="U78" s="33"/>
      <c r="V78" s="33"/>
      <c r="W78" s="33"/>
      <c r="X78" s="33"/>
      <c r="Y78" s="33"/>
      <c r="Z78" s="33"/>
      <c r="AA78" s="33"/>
      <c r="AB78" s="33"/>
      <c r="AC78" s="33"/>
      <c r="AD78" s="33"/>
      <c r="AE78" s="33"/>
    </row>
    <row r="79" s="2" customFormat="1" ht="6.96" customHeight="1">
      <c r="A79" s="33"/>
      <c r="B79" s="34"/>
      <c r="C79" s="33"/>
      <c r="D79" s="33"/>
      <c r="E79" s="33"/>
      <c r="F79" s="33"/>
      <c r="G79" s="33"/>
      <c r="H79" s="33"/>
      <c r="I79" s="33"/>
      <c r="J79" s="33"/>
      <c r="K79" s="33"/>
      <c r="L79" s="112"/>
      <c r="S79" s="33"/>
      <c r="T79" s="33"/>
      <c r="U79" s="33"/>
      <c r="V79" s="33"/>
      <c r="W79" s="33"/>
      <c r="X79" s="33"/>
      <c r="Y79" s="33"/>
      <c r="Z79" s="33"/>
      <c r="AA79" s="33"/>
      <c r="AB79" s="33"/>
      <c r="AC79" s="33"/>
      <c r="AD79" s="33"/>
      <c r="AE79" s="33"/>
    </row>
    <row r="80" s="2" customFormat="1" ht="12" customHeight="1">
      <c r="A80" s="33"/>
      <c r="B80" s="34"/>
      <c r="C80" s="29" t="s">
        <v>21</v>
      </c>
      <c r="D80" s="33"/>
      <c r="E80" s="33"/>
      <c r="F80" s="26" t="str">
        <f>F12</f>
        <v>České Budějovice</v>
      </c>
      <c r="G80" s="33"/>
      <c r="H80" s="33"/>
      <c r="I80" s="29" t="s">
        <v>23</v>
      </c>
      <c r="J80" s="59" t="str">
        <f>IF(J12="","",J12)</f>
        <v>25. 7. 2019</v>
      </c>
      <c r="K80" s="33"/>
      <c r="L80" s="112"/>
      <c r="S80" s="33"/>
      <c r="T80" s="33"/>
      <c r="U80" s="33"/>
      <c r="V80" s="33"/>
      <c r="W80" s="33"/>
      <c r="X80" s="33"/>
      <c r="Y80" s="33"/>
      <c r="Z80" s="33"/>
      <c r="AA80" s="33"/>
      <c r="AB80" s="33"/>
      <c r="AC80" s="33"/>
      <c r="AD80" s="33"/>
      <c r="AE80" s="33"/>
    </row>
    <row r="81" s="2" customFormat="1" ht="6.96" customHeight="1">
      <c r="A81" s="33"/>
      <c r="B81" s="34"/>
      <c r="C81" s="33"/>
      <c r="D81" s="33"/>
      <c r="E81" s="33"/>
      <c r="F81" s="33"/>
      <c r="G81" s="33"/>
      <c r="H81" s="33"/>
      <c r="I81" s="33"/>
      <c r="J81" s="33"/>
      <c r="K81" s="33"/>
      <c r="L81" s="112"/>
      <c r="S81" s="33"/>
      <c r="T81" s="33"/>
      <c r="U81" s="33"/>
      <c r="V81" s="33"/>
      <c r="W81" s="33"/>
      <c r="X81" s="33"/>
      <c r="Y81" s="33"/>
      <c r="Z81" s="33"/>
      <c r="AA81" s="33"/>
      <c r="AB81" s="33"/>
      <c r="AC81" s="33"/>
      <c r="AD81" s="33"/>
      <c r="AE81" s="33"/>
    </row>
    <row r="82" s="2" customFormat="1" ht="27.9" customHeight="1">
      <c r="A82" s="33"/>
      <c r="B82" s="34"/>
      <c r="C82" s="29" t="s">
        <v>29</v>
      </c>
      <c r="D82" s="33"/>
      <c r="E82" s="33"/>
      <c r="F82" s="26" t="str">
        <f>E15</f>
        <v>Správa železniční dopravní cesty, státní o.</v>
      </c>
      <c r="G82" s="33"/>
      <c r="H82" s="33"/>
      <c r="I82" s="29" t="s">
        <v>37</v>
      </c>
      <c r="J82" s="31" t="str">
        <f>E21</f>
        <v>ATELIÉR DoPI, s.r.o.</v>
      </c>
      <c r="K82" s="33"/>
      <c r="L82" s="112"/>
      <c r="S82" s="33"/>
      <c r="T82" s="33"/>
      <c r="U82" s="33"/>
      <c r="V82" s="33"/>
      <c r="W82" s="33"/>
      <c r="X82" s="33"/>
      <c r="Y82" s="33"/>
      <c r="Z82" s="33"/>
      <c r="AA82" s="33"/>
      <c r="AB82" s="33"/>
      <c r="AC82" s="33"/>
      <c r="AD82" s="33"/>
      <c r="AE82" s="33"/>
    </row>
    <row r="83" s="2" customFormat="1" ht="15.15" customHeight="1">
      <c r="A83" s="33"/>
      <c r="B83" s="34"/>
      <c r="C83" s="29" t="s">
        <v>35</v>
      </c>
      <c r="D83" s="33"/>
      <c r="E83" s="33"/>
      <c r="F83" s="26" t="str">
        <f>IF(E18="","",E18)</f>
        <v xml:space="preserve"> </v>
      </c>
      <c r="G83" s="33"/>
      <c r="H83" s="33"/>
      <c r="I83" s="29" t="s">
        <v>42</v>
      </c>
      <c r="J83" s="31" t="str">
        <f>E24</f>
        <v xml:space="preserve"> </v>
      </c>
      <c r="K83" s="33"/>
      <c r="L83" s="112"/>
      <c r="S83" s="33"/>
      <c r="T83" s="33"/>
      <c r="U83" s="33"/>
      <c r="V83" s="33"/>
      <c r="W83" s="33"/>
      <c r="X83" s="33"/>
      <c r="Y83" s="33"/>
      <c r="Z83" s="33"/>
      <c r="AA83" s="33"/>
      <c r="AB83" s="33"/>
      <c r="AC83" s="33"/>
      <c r="AD83" s="33"/>
      <c r="AE83" s="33"/>
    </row>
    <row r="84" s="2" customFormat="1" ht="10.32" customHeight="1">
      <c r="A84" s="33"/>
      <c r="B84" s="34"/>
      <c r="C84" s="33"/>
      <c r="D84" s="33"/>
      <c r="E84" s="33"/>
      <c r="F84" s="33"/>
      <c r="G84" s="33"/>
      <c r="H84" s="33"/>
      <c r="I84" s="33"/>
      <c r="J84" s="33"/>
      <c r="K84" s="33"/>
      <c r="L84" s="112"/>
      <c r="S84" s="33"/>
      <c r="T84" s="33"/>
      <c r="U84" s="33"/>
      <c r="V84" s="33"/>
      <c r="W84" s="33"/>
      <c r="X84" s="33"/>
      <c r="Y84" s="33"/>
      <c r="Z84" s="33"/>
      <c r="AA84" s="33"/>
      <c r="AB84" s="33"/>
      <c r="AC84" s="33"/>
      <c r="AD84" s="33"/>
      <c r="AE84" s="33"/>
    </row>
    <row r="85" s="11" customFormat="1" ht="29.28" customHeight="1">
      <c r="A85" s="136"/>
      <c r="B85" s="137"/>
      <c r="C85" s="138" t="s">
        <v>127</v>
      </c>
      <c r="D85" s="139" t="s">
        <v>64</v>
      </c>
      <c r="E85" s="139" t="s">
        <v>60</v>
      </c>
      <c r="F85" s="139" t="s">
        <v>61</v>
      </c>
      <c r="G85" s="139" t="s">
        <v>128</v>
      </c>
      <c r="H85" s="139" t="s">
        <v>129</v>
      </c>
      <c r="I85" s="139" t="s">
        <v>130</v>
      </c>
      <c r="J85" s="139" t="s">
        <v>117</v>
      </c>
      <c r="K85" s="140" t="s">
        <v>131</v>
      </c>
      <c r="L85" s="141"/>
      <c r="M85" s="75" t="s">
        <v>3</v>
      </c>
      <c r="N85" s="76" t="s">
        <v>49</v>
      </c>
      <c r="O85" s="76" t="s">
        <v>132</v>
      </c>
      <c r="P85" s="76" t="s">
        <v>133</v>
      </c>
      <c r="Q85" s="76" t="s">
        <v>134</v>
      </c>
      <c r="R85" s="76" t="s">
        <v>135</v>
      </c>
      <c r="S85" s="76" t="s">
        <v>136</v>
      </c>
      <c r="T85" s="77" t="s">
        <v>137</v>
      </c>
      <c r="U85" s="136"/>
      <c r="V85" s="136"/>
      <c r="W85" s="136"/>
      <c r="X85" s="136"/>
      <c r="Y85" s="136"/>
      <c r="Z85" s="136"/>
      <c r="AA85" s="136"/>
      <c r="AB85" s="136"/>
      <c r="AC85" s="136"/>
      <c r="AD85" s="136"/>
      <c r="AE85" s="136"/>
    </row>
    <row r="86" s="2" customFormat="1" ht="22.8" customHeight="1">
      <c r="A86" s="33"/>
      <c r="B86" s="34"/>
      <c r="C86" s="82" t="s">
        <v>138</v>
      </c>
      <c r="D86" s="33"/>
      <c r="E86" s="33"/>
      <c r="F86" s="33"/>
      <c r="G86" s="33"/>
      <c r="H86" s="33"/>
      <c r="I86" s="33"/>
      <c r="J86" s="142">
        <f>BK86</f>
        <v>852987.35000000009</v>
      </c>
      <c r="K86" s="33"/>
      <c r="L86" s="34"/>
      <c r="M86" s="78"/>
      <c r="N86" s="63"/>
      <c r="O86" s="79"/>
      <c r="P86" s="143">
        <f>P87</f>
        <v>1118.994367</v>
      </c>
      <c r="Q86" s="79"/>
      <c r="R86" s="143">
        <f>R87</f>
        <v>131.05776840000002</v>
      </c>
      <c r="S86" s="79"/>
      <c r="T86" s="144">
        <f>T87</f>
        <v>8.0439999999999987</v>
      </c>
      <c r="U86" s="33"/>
      <c r="V86" s="33"/>
      <c r="W86" s="33"/>
      <c r="X86" s="33"/>
      <c r="Y86" s="33"/>
      <c r="Z86" s="33"/>
      <c r="AA86" s="33"/>
      <c r="AB86" s="33"/>
      <c r="AC86" s="33"/>
      <c r="AD86" s="33"/>
      <c r="AE86" s="33"/>
      <c r="AT86" s="19" t="s">
        <v>78</v>
      </c>
      <c r="AU86" s="19" t="s">
        <v>118</v>
      </c>
      <c r="BK86" s="145">
        <f>BK87</f>
        <v>852987.35000000009</v>
      </c>
    </row>
    <row r="87" s="12" customFormat="1" ht="25.92" customHeight="1">
      <c r="A87" s="12"/>
      <c r="B87" s="146"/>
      <c r="C87" s="12"/>
      <c r="D87" s="147" t="s">
        <v>78</v>
      </c>
      <c r="E87" s="148" t="s">
        <v>310</v>
      </c>
      <c r="F87" s="148" t="s">
        <v>311</v>
      </c>
      <c r="G87" s="12"/>
      <c r="H87" s="12"/>
      <c r="I87" s="12"/>
      <c r="J87" s="149">
        <f>BK87</f>
        <v>852987.35000000009</v>
      </c>
      <c r="K87" s="12"/>
      <c r="L87" s="146"/>
      <c r="M87" s="150"/>
      <c r="N87" s="151"/>
      <c r="O87" s="151"/>
      <c r="P87" s="152">
        <f>P88+P146+P276+P300+P311</f>
        <v>1118.994367</v>
      </c>
      <c r="Q87" s="151"/>
      <c r="R87" s="152">
        <f>R88+R146+R276+R300+R311</f>
        <v>131.05776840000002</v>
      </c>
      <c r="S87" s="151"/>
      <c r="T87" s="153">
        <f>T88+T146+T276+T300+T311</f>
        <v>8.0439999999999987</v>
      </c>
      <c r="U87" s="12"/>
      <c r="V87" s="12"/>
      <c r="W87" s="12"/>
      <c r="X87" s="12"/>
      <c r="Y87" s="12"/>
      <c r="Z87" s="12"/>
      <c r="AA87" s="12"/>
      <c r="AB87" s="12"/>
      <c r="AC87" s="12"/>
      <c r="AD87" s="12"/>
      <c r="AE87" s="12"/>
      <c r="AR87" s="147" t="s">
        <v>87</v>
      </c>
      <c r="AT87" s="154" t="s">
        <v>78</v>
      </c>
      <c r="AU87" s="154" t="s">
        <v>79</v>
      </c>
      <c r="AY87" s="147" t="s">
        <v>142</v>
      </c>
      <c r="BK87" s="155">
        <f>BK88+BK146+BK276+BK300+BK311</f>
        <v>852987.35000000009</v>
      </c>
    </row>
    <row r="88" s="12" customFormat="1" ht="22.8" customHeight="1">
      <c r="A88" s="12"/>
      <c r="B88" s="146"/>
      <c r="C88" s="12"/>
      <c r="D88" s="147" t="s">
        <v>78</v>
      </c>
      <c r="E88" s="156" t="s">
        <v>87</v>
      </c>
      <c r="F88" s="156" t="s">
        <v>312</v>
      </c>
      <c r="G88" s="12"/>
      <c r="H88" s="12"/>
      <c r="I88" s="12"/>
      <c r="J88" s="157">
        <f>BK88</f>
        <v>350767.41000000003</v>
      </c>
      <c r="K88" s="12"/>
      <c r="L88" s="146"/>
      <c r="M88" s="150"/>
      <c r="N88" s="151"/>
      <c r="O88" s="151"/>
      <c r="P88" s="152">
        <f>SUM(P89:P145)</f>
        <v>638.53379099999995</v>
      </c>
      <c r="Q88" s="151"/>
      <c r="R88" s="152">
        <f>SUM(R89:R145)</f>
        <v>102.5451904</v>
      </c>
      <c r="S88" s="151"/>
      <c r="T88" s="153">
        <f>SUM(T89:T145)</f>
        <v>0</v>
      </c>
      <c r="U88" s="12"/>
      <c r="V88" s="12"/>
      <c r="W88" s="12"/>
      <c r="X88" s="12"/>
      <c r="Y88" s="12"/>
      <c r="Z88" s="12"/>
      <c r="AA88" s="12"/>
      <c r="AB88" s="12"/>
      <c r="AC88" s="12"/>
      <c r="AD88" s="12"/>
      <c r="AE88" s="12"/>
      <c r="AR88" s="147" t="s">
        <v>87</v>
      </c>
      <c r="AT88" s="154" t="s">
        <v>78</v>
      </c>
      <c r="AU88" s="154" t="s">
        <v>87</v>
      </c>
      <c r="AY88" s="147" t="s">
        <v>142</v>
      </c>
      <c r="BK88" s="155">
        <f>SUM(BK89:BK145)</f>
        <v>350767.41000000003</v>
      </c>
    </row>
    <row r="89" s="2" customFormat="1" ht="24" customHeight="1">
      <c r="A89" s="33"/>
      <c r="B89" s="158"/>
      <c r="C89" s="159" t="s">
        <v>87</v>
      </c>
      <c r="D89" s="159" t="s">
        <v>145</v>
      </c>
      <c r="E89" s="160" t="s">
        <v>313</v>
      </c>
      <c r="F89" s="161" t="s">
        <v>314</v>
      </c>
      <c r="G89" s="162" t="s">
        <v>315</v>
      </c>
      <c r="H89" s="163">
        <v>26.096</v>
      </c>
      <c r="I89" s="164">
        <v>395</v>
      </c>
      <c r="J89" s="164">
        <f>ROUND(I89*H89,2)</f>
        <v>10307.92</v>
      </c>
      <c r="K89" s="161" t="s">
        <v>316</v>
      </c>
      <c r="L89" s="34"/>
      <c r="M89" s="165" t="s">
        <v>3</v>
      </c>
      <c r="N89" s="166" t="s">
        <v>52</v>
      </c>
      <c r="O89" s="167">
        <v>1.272</v>
      </c>
      <c r="P89" s="167">
        <f>O89*H89</f>
        <v>33.194112000000004</v>
      </c>
      <c r="Q89" s="167">
        <v>0</v>
      </c>
      <c r="R89" s="167">
        <f>Q89*H89</f>
        <v>0</v>
      </c>
      <c r="S89" s="167">
        <v>0</v>
      </c>
      <c r="T89" s="168">
        <f>S89*H89</f>
        <v>0</v>
      </c>
      <c r="U89" s="33"/>
      <c r="V89" s="33"/>
      <c r="W89" s="33"/>
      <c r="X89" s="33"/>
      <c r="Y89" s="33"/>
      <c r="Z89" s="33"/>
      <c r="AA89" s="33"/>
      <c r="AB89" s="33"/>
      <c r="AC89" s="33"/>
      <c r="AD89" s="33"/>
      <c r="AE89" s="33"/>
      <c r="AR89" s="169" t="s">
        <v>151</v>
      </c>
      <c r="AT89" s="169" t="s">
        <v>145</v>
      </c>
      <c r="AU89" s="169" t="s">
        <v>89</v>
      </c>
      <c r="AY89" s="19" t="s">
        <v>142</v>
      </c>
      <c r="BE89" s="170">
        <f>IF(N89="základní",J89,0)</f>
        <v>0</v>
      </c>
      <c r="BF89" s="170">
        <f>IF(N89="snížená",J89,0)</f>
        <v>0</v>
      </c>
      <c r="BG89" s="170">
        <f>IF(N89="zákl. přenesená",J89,0)</f>
        <v>10307.92</v>
      </c>
      <c r="BH89" s="170">
        <f>IF(N89="sníž. přenesená",J89,0)</f>
        <v>0</v>
      </c>
      <c r="BI89" s="170">
        <f>IF(N89="nulová",J89,0)</f>
        <v>0</v>
      </c>
      <c r="BJ89" s="19" t="s">
        <v>151</v>
      </c>
      <c r="BK89" s="170">
        <f>ROUND(I89*H89,2)</f>
        <v>10307.92</v>
      </c>
      <c r="BL89" s="19" t="s">
        <v>151</v>
      </c>
      <c r="BM89" s="169" t="s">
        <v>317</v>
      </c>
    </row>
    <row r="90" s="2" customFormat="1">
      <c r="A90" s="33"/>
      <c r="B90" s="34"/>
      <c r="C90" s="33"/>
      <c r="D90" s="172" t="s">
        <v>318</v>
      </c>
      <c r="E90" s="33"/>
      <c r="F90" s="186" t="s">
        <v>319</v>
      </c>
      <c r="G90" s="33"/>
      <c r="H90" s="33"/>
      <c r="I90" s="33"/>
      <c r="J90" s="33"/>
      <c r="K90" s="33"/>
      <c r="L90" s="34"/>
      <c r="M90" s="187"/>
      <c r="N90" s="188"/>
      <c r="O90" s="67"/>
      <c r="P90" s="67"/>
      <c r="Q90" s="67"/>
      <c r="R90" s="67"/>
      <c r="S90" s="67"/>
      <c r="T90" s="68"/>
      <c r="U90" s="33"/>
      <c r="V90" s="33"/>
      <c r="W90" s="33"/>
      <c r="X90" s="33"/>
      <c r="Y90" s="33"/>
      <c r="Z90" s="33"/>
      <c r="AA90" s="33"/>
      <c r="AB90" s="33"/>
      <c r="AC90" s="33"/>
      <c r="AD90" s="33"/>
      <c r="AE90" s="33"/>
      <c r="AT90" s="19" t="s">
        <v>318</v>
      </c>
      <c r="AU90" s="19" t="s">
        <v>89</v>
      </c>
    </row>
    <row r="91" s="13" customFormat="1">
      <c r="A91" s="13"/>
      <c r="B91" s="171"/>
      <c r="C91" s="13"/>
      <c r="D91" s="172" t="s">
        <v>156</v>
      </c>
      <c r="E91" s="173" t="s">
        <v>3</v>
      </c>
      <c r="F91" s="174" t="s">
        <v>320</v>
      </c>
      <c r="G91" s="13"/>
      <c r="H91" s="175">
        <v>4.2000000000000002</v>
      </c>
      <c r="I91" s="13"/>
      <c r="J91" s="13"/>
      <c r="K91" s="13"/>
      <c r="L91" s="171"/>
      <c r="M91" s="176"/>
      <c r="N91" s="177"/>
      <c r="O91" s="177"/>
      <c r="P91" s="177"/>
      <c r="Q91" s="177"/>
      <c r="R91" s="177"/>
      <c r="S91" s="177"/>
      <c r="T91" s="178"/>
      <c r="U91" s="13"/>
      <c r="V91" s="13"/>
      <c r="W91" s="13"/>
      <c r="X91" s="13"/>
      <c r="Y91" s="13"/>
      <c r="Z91" s="13"/>
      <c r="AA91" s="13"/>
      <c r="AB91" s="13"/>
      <c r="AC91" s="13"/>
      <c r="AD91" s="13"/>
      <c r="AE91" s="13"/>
      <c r="AT91" s="173" t="s">
        <v>156</v>
      </c>
      <c r="AU91" s="173" t="s">
        <v>89</v>
      </c>
      <c r="AV91" s="13" t="s">
        <v>89</v>
      </c>
      <c r="AW91" s="13" t="s">
        <v>41</v>
      </c>
      <c r="AX91" s="13" t="s">
        <v>79</v>
      </c>
      <c r="AY91" s="173" t="s">
        <v>142</v>
      </c>
    </row>
    <row r="92" s="13" customFormat="1">
      <c r="A92" s="13"/>
      <c r="B92" s="171"/>
      <c r="C92" s="13"/>
      <c r="D92" s="172" t="s">
        <v>156</v>
      </c>
      <c r="E92" s="173" t="s">
        <v>3</v>
      </c>
      <c r="F92" s="174" t="s">
        <v>321</v>
      </c>
      <c r="G92" s="13"/>
      <c r="H92" s="175">
        <v>17.495999999999999</v>
      </c>
      <c r="I92" s="13"/>
      <c r="J92" s="13"/>
      <c r="K92" s="13"/>
      <c r="L92" s="171"/>
      <c r="M92" s="176"/>
      <c r="N92" s="177"/>
      <c r="O92" s="177"/>
      <c r="P92" s="177"/>
      <c r="Q92" s="177"/>
      <c r="R92" s="177"/>
      <c r="S92" s="177"/>
      <c r="T92" s="178"/>
      <c r="U92" s="13"/>
      <c r="V92" s="13"/>
      <c r="W92" s="13"/>
      <c r="X92" s="13"/>
      <c r="Y92" s="13"/>
      <c r="Z92" s="13"/>
      <c r="AA92" s="13"/>
      <c r="AB92" s="13"/>
      <c r="AC92" s="13"/>
      <c r="AD92" s="13"/>
      <c r="AE92" s="13"/>
      <c r="AT92" s="173" t="s">
        <v>156</v>
      </c>
      <c r="AU92" s="173" t="s">
        <v>89</v>
      </c>
      <c r="AV92" s="13" t="s">
        <v>89</v>
      </c>
      <c r="AW92" s="13" t="s">
        <v>41</v>
      </c>
      <c r="AX92" s="13" t="s">
        <v>79</v>
      </c>
      <c r="AY92" s="173" t="s">
        <v>142</v>
      </c>
    </row>
    <row r="93" s="13" customFormat="1">
      <c r="A93" s="13"/>
      <c r="B93" s="171"/>
      <c r="C93" s="13"/>
      <c r="D93" s="172" t="s">
        <v>156</v>
      </c>
      <c r="E93" s="173" t="s">
        <v>3</v>
      </c>
      <c r="F93" s="174" t="s">
        <v>322</v>
      </c>
      <c r="G93" s="13"/>
      <c r="H93" s="175">
        <v>2.3999999999999999</v>
      </c>
      <c r="I93" s="13"/>
      <c r="J93" s="13"/>
      <c r="K93" s="13"/>
      <c r="L93" s="171"/>
      <c r="M93" s="176"/>
      <c r="N93" s="177"/>
      <c r="O93" s="177"/>
      <c r="P93" s="177"/>
      <c r="Q93" s="177"/>
      <c r="R93" s="177"/>
      <c r="S93" s="177"/>
      <c r="T93" s="178"/>
      <c r="U93" s="13"/>
      <c r="V93" s="13"/>
      <c r="W93" s="13"/>
      <c r="X93" s="13"/>
      <c r="Y93" s="13"/>
      <c r="Z93" s="13"/>
      <c r="AA93" s="13"/>
      <c r="AB93" s="13"/>
      <c r="AC93" s="13"/>
      <c r="AD93" s="13"/>
      <c r="AE93" s="13"/>
      <c r="AT93" s="173" t="s">
        <v>156</v>
      </c>
      <c r="AU93" s="173" t="s">
        <v>89</v>
      </c>
      <c r="AV93" s="13" t="s">
        <v>89</v>
      </c>
      <c r="AW93" s="13" t="s">
        <v>41</v>
      </c>
      <c r="AX93" s="13" t="s">
        <v>79</v>
      </c>
      <c r="AY93" s="173" t="s">
        <v>142</v>
      </c>
    </row>
    <row r="94" s="13" customFormat="1">
      <c r="A94" s="13"/>
      <c r="B94" s="171"/>
      <c r="C94" s="13"/>
      <c r="D94" s="172" t="s">
        <v>156</v>
      </c>
      <c r="E94" s="173" t="s">
        <v>3</v>
      </c>
      <c r="F94" s="174" t="s">
        <v>323</v>
      </c>
      <c r="G94" s="13"/>
      <c r="H94" s="175">
        <v>2</v>
      </c>
      <c r="I94" s="13"/>
      <c r="J94" s="13"/>
      <c r="K94" s="13"/>
      <c r="L94" s="171"/>
      <c r="M94" s="176"/>
      <c r="N94" s="177"/>
      <c r="O94" s="177"/>
      <c r="P94" s="177"/>
      <c r="Q94" s="177"/>
      <c r="R94" s="177"/>
      <c r="S94" s="177"/>
      <c r="T94" s="178"/>
      <c r="U94" s="13"/>
      <c r="V94" s="13"/>
      <c r="W94" s="13"/>
      <c r="X94" s="13"/>
      <c r="Y94" s="13"/>
      <c r="Z94" s="13"/>
      <c r="AA94" s="13"/>
      <c r="AB94" s="13"/>
      <c r="AC94" s="13"/>
      <c r="AD94" s="13"/>
      <c r="AE94" s="13"/>
      <c r="AT94" s="173" t="s">
        <v>156</v>
      </c>
      <c r="AU94" s="173" t="s">
        <v>89</v>
      </c>
      <c r="AV94" s="13" t="s">
        <v>89</v>
      </c>
      <c r="AW94" s="13" t="s">
        <v>41</v>
      </c>
      <c r="AX94" s="13" t="s">
        <v>79</v>
      </c>
      <c r="AY94" s="173" t="s">
        <v>142</v>
      </c>
    </row>
    <row r="95" s="14" customFormat="1">
      <c r="A95" s="14"/>
      <c r="B95" s="179"/>
      <c r="C95" s="14"/>
      <c r="D95" s="172" t="s">
        <v>156</v>
      </c>
      <c r="E95" s="180" t="s">
        <v>3</v>
      </c>
      <c r="F95" s="181" t="s">
        <v>158</v>
      </c>
      <c r="G95" s="14"/>
      <c r="H95" s="182">
        <v>26.096</v>
      </c>
      <c r="I95" s="14"/>
      <c r="J95" s="14"/>
      <c r="K95" s="14"/>
      <c r="L95" s="179"/>
      <c r="M95" s="183"/>
      <c r="N95" s="184"/>
      <c r="O95" s="184"/>
      <c r="P95" s="184"/>
      <c r="Q95" s="184"/>
      <c r="R95" s="184"/>
      <c r="S95" s="184"/>
      <c r="T95" s="185"/>
      <c r="U95" s="14"/>
      <c r="V95" s="14"/>
      <c r="W95" s="14"/>
      <c r="X95" s="14"/>
      <c r="Y95" s="14"/>
      <c r="Z95" s="14"/>
      <c r="AA95" s="14"/>
      <c r="AB95" s="14"/>
      <c r="AC95" s="14"/>
      <c r="AD95" s="14"/>
      <c r="AE95" s="14"/>
      <c r="AT95" s="180" t="s">
        <v>156</v>
      </c>
      <c r="AU95" s="180" t="s">
        <v>89</v>
      </c>
      <c r="AV95" s="14" t="s">
        <v>151</v>
      </c>
      <c r="AW95" s="14" t="s">
        <v>4</v>
      </c>
      <c r="AX95" s="14" t="s">
        <v>87</v>
      </c>
      <c r="AY95" s="180" t="s">
        <v>142</v>
      </c>
    </row>
    <row r="96" s="2" customFormat="1" ht="24" customHeight="1">
      <c r="A96" s="33"/>
      <c r="B96" s="158"/>
      <c r="C96" s="159" t="s">
        <v>89</v>
      </c>
      <c r="D96" s="159" t="s">
        <v>145</v>
      </c>
      <c r="E96" s="160" t="s">
        <v>324</v>
      </c>
      <c r="F96" s="161" t="s">
        <v>325</v>
      </c>
      <c r="G96" s="162" t="s">
        <v>315</v>
      </c>
      <c r="H96" s="163">
        <v>98.819999999999993</v>
      </c>
      <c r="I96" s="164">
        <v>1720</v>
      </c>
      <c r="J96" s="164">
        <f>ROUND(I96*H96,2)</f>
        <v>169970.39999999999</v>
      </c>
      <c r="K96" s="161" t="s">
        <v>316</v>
      </c>
      <c r="L96" s="34"/>
      <c r="M96" s="165" t="s">
        <v>3</v>
      </c>
      <c r="N96" s="166" t="s">
        <v>52</v>
      </c>
      <c r="O96" s="167">
        <v>3.9369999999999998</v>
      </c>
      <c r="P96" s="167">
        <f>O96*H96</f>
        <v>389.05433999999997</v>
      </c>
      <c r="Q96" s="167">
        <v>0</v>
      </c>
      <c r="R96" s="167">
        <f>Q96*H96</f>
        <v>0</v>
      </c>
      <c r="S96" s="167">
        <v>0</v>
      </c>
      <c r="T96" s="168">
        <f>S96*H96</f>
        <v>0</v>
      </c>
      <c r="U96" s="33"/>
      <c r="V96" s="33"/>
      <c r="W96" s="33"/>
      <c r="X96" s="33"/>
      <c r="Y96" s="33"/>
      <c r="Z96" s="33"/>
      <c r="AA96" s="33"/>
      <c r="AB96" s="33"/>
      <c r="AC96" s="33"/>
      <c r="AD96" s="33"/>
      <c r="AE96" s="33"/>
      <c r="AR96" s="169" t="s">
        <v>151</v>
      </c>
      <c r="AT96" s="169" t="s">
        <v>145</v>
      </c>
      <c r="AU96" s="169" t="s">
        <v>89</v>
      </c>
      <c r="AY96" s="19" t="s">
        <v>142</v>
      </c>
      <c r="BE96" s="170">
        <f>IF(N96="základní",J96,0)</f>
        <v>0</v>
      </c>
      <c r="BF96" s="170">
        <f>IF(N96="snížená",J96,0)</f>
        <v>0</v>
      </c>
      <c r="BG96" s="170">
        <f>IF(N96="zákl. přenesená",J96,0)</f>
        <v>169970.39999999999</v>
      </c>
      <c r="BH96" s="170">
        <f>IF(N96="sníž. přenesená",J96,0)</f>
        <v>0</v>
      </c>
      <c r="BI96" s="170">
        <f>IF(N96="nulová",J96,0)</f>
        <v>0</v>
      </c>
      <c r="BJ96" s="19" t="s">
        <v>151</v>
      </c>
      <c r="BK96" s="170">
        <f>ROUND(I96*H96,2)</f>
        <v>169970.39999999999</v>
      </c>
      <c r="BL96" s="19" t="s">
        <v>151</v>
      </c>
      <c r="BM96" s="169" t="s">
        <v>326</v>
      </c>
    </row>
    <row r="97" s="2" customFormat="1">
      <c r="A97" s="33"/>
      <c r="B97" s="34"/>
      <c r="C97" s="33"/>
      <c r="D97" s="172" t="s">
        <v>318</v>
      </c>
      <c r="E97" s="33"/>
      <c r="F97" s="186" t="s">
        <v>327</v>
      </c>
      <c r="G97" s="33"/>
      <c r="H97" s="33"/>
      <c r="I97" s="33"/>
      <c r="J97" s="33"/>
      <c r="K97" s="33"/>
      <c r="L97" s="34"/>
      <c r="M97" s="187"/>
      <c r="N97" s="188"/>
      <c r="O97" s="67"/>
      <c r="P97" s="67"/>
      <c r="Q97" s="67"/>
      <c r="R97" s="67"/>
      <c r="S97" s="67"/>
      <c r="T97" s="68"/>
      <c r="U97" s="33"/>
      <c r="V97" s="33"/>
      <c r="W97" s="33"/>
      <c r="X97" s="33"/>
      <c r="Y97" s="33"/>
      <c r="Z97" s="33"/>
      <c r="AA97" s="33"/>
      <c r="AB97" s="33"/>
      <c r="AC97" s="33"/>
      <c r="AD97" s="33"/>
      <c r="AE97" s="33"/>
      <c r="AT97" s="19" t="s">
        <v>318</v>
      </c>
      <c r="AU97" s="19" t="s">
        <v>89</v>
      </c>
    </row>
    <row r="98" s="13" customFormat="1">
      <c r="A98" s="13"/>
      <c r="B98" s="171"/>
      <c r="C98" s="13"/>
      <c r="D98" s="172" t="s">
        <v>156</v>
      </c>
      <c r="E98" s="173" t="s">
        <v>3</v>
      </c>
      <c r="F98" s="174" t="s">
        <v>328</v>
      </c>
      <c r="G98" s="13"/>
      <c r="H98" s="175">
        <v>78.120000000000005</v>
      </c>
      <c r="I98" s="13"/>
      <c r="J98" s="13"/>
      <c r="K98" s="13"/>
      <c r="L98" s="171"/>
      <c r="M98" s="176"/>
      <c r="N98" s="177"/>
      <c r="O98" s="177"/>
      <c r="P98" s="177"/>
      <c r="Q98" s="177"/>
      <c r="R98" s="177"/>
      <c r="S98" s="177"/>
      <c r="T98" s="178"/>
      <c r="U98" s="13"/>
      <c r="V98" s="13"/>
      <c r="W98" s="13"/>
      <c r="X98" s="13"/>
      <c r="Y98" s="13"/>
      <c r="Z98" s="13"/>
      <c r="AA98" s="13"/>
      <c r="AB98" s="13"/>
      <c r="AC98" s="13"/>
      <c r="AD98" s="13"/>
      <c r="AE98" s="13"/>
      <c r="AT98" s="173" t="s">
        <v>156</v>
      </c>
      <c r="AU98" s="173" t="s">
        <v>89</v>
      </c>
      <c r="AV98" s="13" t="s">
        <v>89</v>
      </c>
      <c r="AW98" s="13" t="s">
        <v>41</v>
      </c>
      <c r="AX98" s="13" t="s">
        <v>79</v>
      </c>
      <c r="AY98" s="173" t="s">
        <v>142</v>
      </c>
    </row>
    <row r="99" s="13" customFormat="1">
      <c r="A99" s="13"/>
      <c r="B99" s="171"/>
      <c r="C99" s="13"/>
      <c r="D99" s="172" t="s">
        <v>156</v>
      </c>
      <c r="E99" s="173" t="s">
        <v>3</v>
      </c>
      <c r="F99" s="174" t="s">
        <v>329</v>
      </c>
      <c r="G99" s="13"/>
      <c r="H99" s="175">
        <v>20.699999999999999</v>
      </c>
      <c r="I99" s="13"/>
      <c r="J99" s="13"/>
      <c r="K99" s="13"/>
      <c r="L99" s="171"/>
      <c r="M99" s="176"/>
      <c r="N99" s="177"/>
      <c r="O99" s="177"/>
      <c r="P99" s="177"/>
      <c r="Q99" s="177"/>
      <c r="R99" s="177"/>
      <c r="S99" s="177"/>
      <c r="T99" s="178"/>
      <c r="U99" s="13"/>
      <c r="V99" s="13"/>
      <c r="W99" s="13"/>
      <c r="X99" s="13"/>
      <c r="Y99" s="13"/>
      <c r="Z99" s="13"/>
      <c r="AA99" s="13"/>
      <c r="AB99" s="13"/>
      <c r="AC99" s="13"/>
      <c r="AD99" s="13"/>
      <c r="AE99" s="13"/>
      <c r="AT99" s="173" t="s">
        <v>156</v>
      </c>
      <c r="AU99" s="173" t="s">
        <v>89</v>
      </c>
      <c r="AV99" s="13" t="s">
        <v>89</v>
      </c>
      <c r="AW99" s="13" t="s">
        <v>41</v>
      </c>
      <c r="AX99" s="13" t="s">
        <v>79</v>
      </c>
      <c r="AY99" s="173" t="s">
        <v>142</v>
      </c>
    </row>
    <row r="100" s="14" customFormat="1">
      <c r="A100" s="14"/>
      <c r="B100" s="179"/>
      <c r="C100" s="14"/>
      <c r="D100" s="172" t="s">
        <v>156</v>
      </c>
      <c r="E100" s="180" t="s">
        <v>3</v>
      </c>
      <c r="F100" s="181" t="s">
        <v>158</v>
      </c>
      <c r="G100" s="14"/>
      <c r="H100" s="182">
        <v>98.819999999999993</v>
      </c>
      <c r="I100" s="14"/>
      <c r="J100" s="14"/>
      <c r="K100" s="14"/>
      <c r="L100" s="179"/>
      <c r="M100" s="183"/>
      <c r="N100" s="184"/>
      <c r="O100" s="184"/>
      <c r="P100" s="184"/>
      <c r="Q100" s="184"/>
      <c r="R100" s="184"/>
      <c r="S100" s="184"/>
      <c r="T100" s="185"/>
      <c r="U100" s="14"/>
      <c r="V100" s="14"/>
      <c r="W100" s="14"/>
      <c r="X100" s="14"/>
      <c r="Y100" s="14"/>
      <c r="Z100" s="14"/>
      <c r="AA100" s="14"/>
      <c r="AB100" s="14"/>
      <c r="AC100" s="14"/>
      <c r="AD100" s="14"/>
      <c r="AE100" s="14"/>
      <c r="AT100" s="180" t="s">
        <v>156</v>
      </c>
      <c r="AU100" s="180" t="s">
        <v>89</v>
      </c>
      <c r="AV100" s="14" t="s">
        <v>151</v>
      </c>
      <c r="AW100" s="14" t="s">
        <v>4</v>
      </c>
      <c r="AX100" s="14" t="s">
        <v>87</v>
      </c>
      <c r="AY100" s="180" t="s">
        <v>142</v>
      </c>
    </row>
    <row r="101" s="2" customFormat="1" ht="24" customHeight="1">
      <c r="A101" s="33"/>
      <c r="B101" s="158"/>
      <c r="C101" s="159" t="s">
        <v>159</v>
      </c>
      <c r="D101" s="159" t="s">
        <v>145</v>
      </c>
      <c r="E101" s="160" t="s">
        <v>330</v>
      </c>
      <c r="F101" s="161" t="s">
        <v>331</v>
      </c>
      <c r="G101" s="162" t="s">
        <v>332</v>
      </c>
      <c r="H101" s="163">
        <v>358.56</v>
      </c>
      <c r="I101" s="164">
        <v>108</v>
      </c>
      <c r="J101" s="164">
        <f>ROUND(I101*H101,2)</f>
        <v>38724.480000000003</v>
      </c>
      <c r="K101" s="161" t="s">
        <v>316</v>
      </c>
      <c r="L101" s="34"/>
      <c r="M101" s="165" t="s">
        <v>3</v>
      </c>
      <c r="N101" s="166" t="s">
        <v>52</v>
      </c>
      <c r="O101" s="167">
        <v>0.23599999999999999</v>
      </c>
      <c r="P101" s="167">
        <f>O101*H101</f>
        <v>84.620159999999998</v>
      </c>
      <c r="Q101" s="167">
        <v>0.00084000000000000003</v>
      </c>
      <c r="R101" s="167">
        <f>Q101*H101</f>
        <v>0.30119040000000002</v>
      </c>
      <c r="S101" s="167">
        <v>0</v>
      </c>
      <c r="T101" s="168">
        <f>S101*H101</f>
        <v>0</v>
      </c>
      <c r="U101" s="33"/>
      <c r="V101" s="33"/>
      <c r="W101" s="33"/>
      <c r="X101" s="33"/>
      <c r="Y101" s="33"/>
      <c r="Z101" s="33"/>
      <c r="AA101" s="33"/>
      <c r="AB101" s="33"/>
      <c r="AC101" s="33"/>
      <c r="AD101" s="33"/>
      <c r="AE101" s="33"/>
      <c r="AR101" s="169" t="s">
        <v>151</v>
      </c>
      <c r="AT101" s="169" t="s">
        <v>145</v>
      </c>
      <c r="AU101" s="169" t="s">
        <v>89</v>
      </c>
      <c r="AY101" s="19" t="s">
        <v>142</v>
      </c>
      <c r="BE101" s="170">
        <f>IF(N101="základní",J101,0)</f>
        <v>0</v>
      </c>
      <c r="BF101" s="170">
        <f>IF(N101="snížená",J101,0)</f>
        <v>0</v>
      </c>
      <c r="BG101" s="170">
        <f>IF(N101="zákl. přenesená",J101,0)</f>
        <v>38724.480000000003</v>
      </c>
      <c r="BH101" s="170">
        <f>IF(N101="sníž. přenesená",J101,0)</f>
        <v>0</v>
      </c>
      <c r="BI101" s="170">
        <f>IF(N101="nulová",J101,0)</f>
        <v>0</v>
      </c>
      <c r="BJ101" s="19" t="s">
        <v>151</v>
      </c>
      <c r="BK101" s="170">
        <f>ROUND(I101*H101,2)</f>
        <v>38724.480000000003</v>
      </c>
      <c r="BL101" s="19" t="s">
        <v>151</v>
      </c>
      <c r="BM101" s="169" t="s">
        <v>333</v>
      </c>
    </row>
    <row r="102" s="2" customFormat="1">
      <c r="A102" s="33"/>
      <c r="B102" s="34"/>
      <c r="C102" s="33"/>
      <c r="D102" s="172" t="s">
        <v>318</v>
      </c>
      <c r="E102" s="33"/>
      <c r="F102" s="186" t="s">
        <v>334</v>
      </c>
      <c r="G102" s="33"/>
      <c r="H102" s="33"/>
      <c r="I102" s="33"/>
      <c r="J102" s="33"/>
      <c r="K102" s="33"/>
      <c r="L102" s="34"/>
      <c r="M102" s="187"/>
      <c r="N102" s="188"/>
      <c r="O102" s="67"/>
      <c r="P102" s="67"/>
      <c r="Q102" s="67"/>
      <c r="R102" s="67"/>
      <c r="S102" s="67"/>
      <c r="T102" s="68"/>
      <c r="U102" s="33"/>
      <c r="V102" s="33"/>
      <c r="W102" s="33"/>
      <c r="X102" s="33"/>
      <c r="Y102" s="33"/>
      <c r="Z102" s="33"/>
      <c r="AA102" s="33"/>
      <c r="AB102" s="33"/>
      <c r="AC102" s="33"/>
      <c r="AD102" s="33"/>
      <c r="AE102" s="33"/>
      <c r="AT102" s="19" t="s">
        <v>318</v>
      </c>
      <c r="AU102" s="19" t="s">
        <v>89</v>
      </c>
    </row>
    <row r="103" s="13" customFormat="1">
      <c r="A103" s="13"/>
      <c r="B103" s="171"/>
      <c r="C103" s="13"/>
      <c r="D103" s="172" t="s">
        <v>156</v>
      </c>
      <c r="E103" s="173" t="s">
        <v>3</v>
      </c>
      <c r="F103" s="174" t="s">
        <v>335</v>
      </c>
      <c r="G103" s="13"/>
      <c r="H103" s="175">
        <v>358.56</v>
      </c>
      <c r="I103" s="13"/>
      <c r="J103" s="13"/>
      <c r="K103" s="13"/>
      <c r="L103" s="171"/>
      <c r="M103" s="176"/>
      <c r="N103" s="177"/>
      <c r="O103" s="177"/>
      <c r="P103" s="177"/>
      <c r="Q103" s="177"/>
      <c r="R103" s="177"/>
      <c r="S103" s="177"/>
      <c r="T103" s="178"/>
      <c r="U103" s="13"/>
      <c r="V103" s="13"/>
      <c r="W103" s="13"/>
      <c r="X103" s="13"/>
      <c r="Y103" s="13"/>
      <c r="Z103" s="13"/>
      <c r="AA103" s="13"/>
      <c r="AB103" s="13"/>
      <c r="AC103" s="13"/>
      <c r="AD103" s="13"/>
      <c r="AE103" s="13"/>
      <c r="AT103" s="173" t="s">
        <v>156</v>
      </c>
      <c r="AU103" s="173" t="s">
        <v>89</v>
      </c>
      <c r="AV103" s="13" t="s">
        <v>89</v>
      </c>
      <c r="AW103" s="13" t="s">
        <v>41</v>
      </c>
      <c r="AX103" s="13" t="s">
        <v>79</v>
      </c>
      <c r="AY103" s="173" t="s">
        <v>142</v>
      </c>
    </row>
    <row r="104" s="14" customFormat="1">
      <c r="A104" s="14"/>
      <c r="B104" s="179"/>
      <c r="C104" s="14"/>
      <c r="D104" s="172" t="s">
        <v>156</v>
      </c>
      <c r="E104" s="180" t="s">
        <v>3</v>
      </c>
      <c r="F104" s="181" t="s">
        <v>158</v>
      </c>
      <c r="G104" s="14"/>
      <c r="H104" s="182">
        <v>358.56</v>
      </c>
      <c r="I104" s="14"/>
      <c r="J104" s="14"/>
      <c r="K104" s="14"/>
      <c r="L104" s="179"/>
      <c r="M104" s="183"/>
      <c r="N104" s="184"/>
      <c r="O104" s="184"/>
      <c r="P104" s="184"/>
      <c r="Q104" s="184"/>
      <c r="R104" s="184"/>
      <c r="S104" s="184"/>
      <c r="T104" s="185"/>
      <c r="U104" s="14"/>
      <c r="V104" s="14"/>
      <c r="W104" s="14"/>
      <c r="X104" s="14"/>
      <c r="Y104" s="14"/>
      <c r="Z104" s="14"/>
      <c r="AA104" s="14"/>
      <c r="AB104" s="14"/>
      <c r="AC104" s="14"/>
      <c r="AD104" s="14"/>
      <c r="AE104" s="14"/>
      <c r="AT104" s="180" t="s">
        <v>156</v>
      </c>
      <c r="AU104" s="180" t="s">
        <v>89</v>
      </c>
      <c r="AV104" s="14" t="s">
        <v>151</v>
      </c>
      <c r="AW104" s="14" t="s">
        <v>4</v>
      </c>
      <c r="AX104" s="14" t="s">
        <v>87</v>
      </c>
      <c r="AY104" s="180" t="s">
        <v>142</v>
      </c>
    </row>
    <row r="105" s="2" customFormat="1" ht="24" customHeight="1">
      <c r="A105" s="33"/>
      <c r="B105" s="158"/>
      <c r="C105" s="159" t="s">
        <v>151</v>
      </c>
      <c r="D105" s="159" t="s">
        <v>145</v>
      </c>
      <c r="E105" s="160" t="s">
        <v>336</v>
      </c>
      <c r="F105" s="161" t="s">
        <v>337</v>
      </c>
      <c r="G105" s="162" t="s">
        <v>332</v>
      </c>
      <c r="H105" s="163">
        <v>358.56</v>
      </c>
      <c r="I105" s="164">
        <v>63.200000000000003</v>
      </c>
      <c r="J105" s="164">
        <f>ROUND(I105*H105,2)</f>
        <v>22660.990000000002</v>
      </c>
      <c r="K105" s="161" t="s">
        <v>316</v>
      </c>
      <c r="L105" s="34"/>
      <c r="M105" s="165" t="s">
        <v>3</v>
      </c>
      <c r="N105" s="166" t="s">
        <v>52</v>
      </c>
      <c r="O105" s="167">
        <v>0.216</v>
      </c>
      <c r="P105" s="167">
        <f>O105*H105</f>
        <v>77.44896</v>
      </c>
      <c r="Q105" s="167">
        <v>0</v>
      </c>
      <c r="R105" s="167">
        <f>Q105*H105</f>
        <v>0</v>
      </c>
      <c r="S105" s="167">
        <v>0</v>
      </c>
      <c r="T105" s="168">
        <f>S105*H105</f>
        <v>0</v>
      </c>
      <c r="U105" s="33"/>
      <c r="V105" s="33"/>
      <c r="W105" s="33"/>
      <c r="X105" s="33"/>
      <c r="Y105" s="33"/>
      <c r="Z105" s="33"/>
      <c r="AA105" s="33"/>
      <c r="AB105" s="33"/>
      <c r="AC105" s="33"/>
      <c r="AD105" s="33"/>
      <c r="AE105" s="33"/>
      <c r="AR105" s="169" t="s">
        <v>151</v>
      </c>
      <c r="AT105" s="169" t="s">
        <v>145</v>
      </c>
      <c r="AU105" s="169" t="s">
        <v>89</v>
      </c>
      <c r="AY105" s="19" t="s">
        <v>142</v>
      </c>
      <c r="BE105" s="170">
        <f>IF(N105="základní",J105,0)</f>
        <v>0</v>
      </c>
      <c r="BF105" s="170">
        <f>IF(N105="snížená",J105,0)</f>
        <v>0</v>
      </c>
      <c r="BG105" s="170">
        <f>IF(N105="zákl. přenesená",J105,0)</f>
        <v>22660.990000000002</v>
      </c>
      <c r="BH105" s="170">
        <f>IF(N105="sníž. přenesená",J105,0)</f>
        <v>0</v>
      </c>
      <c r="BI105" s="170">
        <f>IF(N105="nulová",J105,0)</f>
        <v>0</v>
      </c>
      <c r="BJ105" s="19" t="s">
        <v>151</v>
      </c>
      <c r="BK105" s="170">
        <f>ROUND(I105*H105,2)</f>
        <v>22660.990000000002</v>
      </c>
      <c r="BL105" s="19" t="s">
        <v>151</v>
      </c>
      <c r="BM105" s="169" t="s">
        <v>338</v>
      </c>
    </row>
    <row r="106" s="2" customFormat="1" ht="24" customHeight="1">
      <c r="A106" s="33"/>
      <c r="B106" s="158"/>
      <c r="C106" s="159" t="s">
        <v>141</v>
      </c>
      <c r="D106" s="159" t="s">
        <v>145</v>
      </c>
      <c r="E106" s="160" t="s">
        <v>339</v>
      </c>
      <c r="F106" s="161" t="s">
        <v>340</v>
      </c>
      <c r="G106" s="162" t="s">
        <v>315</v>
      </c>
      <c r="H106" s="163">
        <v>67.468999999999994</v>
      </c>
      <c r="I106" s="164">
        <v>258</v>
      </c>
      <c r="J106" s="164">
        <f>ROUND(I106*H106,2)</f>
        <v>17407</v>
      </c>
      <c r="K106" s="161" t="s">
        <v>316</v>
      </c>
      <c r="L106" s="34"/>
      <c r="M106" s="165" t="s">
        <v>3</v>
      </c>
      <c r="N106" s="166" t="s">
        <v>52</v>
      </c>
      <c r="O106" s="167">
        <v>0.083000000000000004</v>
      </c>
      <c r="P106" s="167">
        <f>O106*H106</f>
        <v>5.5999270000000001</v>
      </c>
      <c r="Q106" s="167">
        <v>0</v>
      </c>
      <c r="R106" s="167">
        <f>Q106*H106</f>
        <v>0</v>
      </c>
      <c r="S106" s="167">
        <v>0</v>
      </c>
      <c r="T106" s="168">
        <f>S106*H106</f>
        <v>0</v>
      </c>
      <c r="U106" s="33"/>
      <c r="V106" s="33"/>
      <c r="W106" s="33"/>
      <c r="X106" s="33"/>
      <c r="Y106" s="33"/>
      <c r="Z106" s="33"/>
      <c r="AA106" s="33"/>
      <c r="AB106" s="33"/>
      <c r="AC106" s="33"/>
      <c r="AD106" s="33"/>
      <c r="AE106" s="33"/>
      <c r="AR106" s="169" t="s">
        <v>151</v>
      </c>
      <c r="AT106" s="169" t="s">
        <v>145</v>
      </c>
      <c r="AU106" s="169" t="s">
        <v>89</v>
      </c>
      <c r="AY106" s="19" t="s">
        <v>142</v>
      </c>
      <c r="BE106" s="170">
        <f>IF(N106="základní",J106,0)</f>
        <v>0</v>
      </c>
      <c r="BF106" s="170">
        <f>IF(N106="snížená",J106,0)</f>
        <v>0</v>
      </c>
      <c r="BG106" s="170">
        <f>IF(N106="zákl. přenesená",J106,0)</f>
        <v>17407</v>
      </c>
      <c r="BH106" s="170">
        <f>IF(N106="sníž. přenesená",J106,0)</f>
        <v>0</v>
      </c>
      <c r="BI106" s="170">
        <f>IF(N106="nulová",J106,0)</f>
        <v>0</v>
      </c>
      <c r="BJ106" s="19" t="s">
        <v>151</v>
      </c>
      <c r="BK106" s="170">
        <f>ROUND(I106*H106,2)</f>
        <v>17407</v>
      </c>
      <c r="BL106" s="19" t="s">
        <v>151</v>
      </c>
      <c r="BM106" s="169" t="s">
        <v>341</v>
      </c>
    </row>
    <row r="107" s="2" customFormat="1">
      <c r="A107" s="33"/>
      <c r="B107" s="34"/>
      <c r="C107" s="33"/>
      <c r="D107" s="172" t="s">
        <v>318</v>
      </c>
      <c r="E107" s="33"/>
      <c r="F107" s="186" t="s">
        <v>342</v>
      </c>
      <c r="G107" s="33"/>
      <c r="H107" s="33"/>
      <c r="I107" s="33"/>
      <c r="J107" s="33"/>
      <c r="K107" s="33"/>
      <c r="L107" s="34"/>
      <c r="M107" s="187"/>
      <c r="N107" s="188"/>
      <c r="O107" s="67"/>
      <c r="P107" s="67"/>
      <c r="Q107" s="67"/>
      <c r="R107" s="67"/>
      <c r="S107" s="67"/>
      <c r="T107" s="68"/>
      <c r="U107" s="33"/>
      <c r="V107" s="33"/>
      <c r="W107" s="33"/>
      <c r="X107" s="33"/>
      <c r="Y107" s="33"/>
      <c r="Z107" s="33"/>
      <c r="AA107" s="33"/>
      <c r="AB107" s="33"/>
      <c r="AC107" s="33"/>
      <c r="AD107" s="33"/>
      <c r="AE107" s="33"/>
      <c r="AT107" s="19" t="s">
        <v>318</v>
      </c>
      <c r="AU107" s="19" t="s">
        <v>89</v>
      </c>
    </row>
    <row r="108" s="2" customFormat="1">
      <c r="A108" s="33"/>
      <c r="B108" s="34"/>
      <c r="C108" s="33"/>
      <c r="D108" s="172" t="s">
        <v>217</v>
      </c>
      <c r="E108" s="33"/>
      <c r="F108" s="186" t="s">
        <v>343</v>
      </c>
      <c r="G108" s="33"/>
      <c r="H108" s="33"/>
      <c r="I108" s="33"/>
      <c r="J108" s="33"/>
      <c r="K108" s="33"/>
      <c r="L108" s="34"/>
      <c r="M108" s="187"/>
      <c r="N108" s="188"/>
      <c r="O108" s="67"/>
      <c r="P108" s="67"/>
      <c r="Q108" s="67"/>
      <c r="R108" s="67"/>
      <c r="S108" s="67"/>
      <c r="T108" s="68"/>
      <c r="U108" s="33"/>
      <c r="V108" s="33"/>
      <c r="W108" s="33"/>
      <c r="X108" s="33"/>
      <c r="Y108" s="33"/>
      <c r="Z108" s="33"/>
      <c r="AA108" s="33"/>
      <c r="AB108" s="33"/>
      <c r="AC108" s="33"/>
      <c r="AD108" s="33"/>
      <c r="AE108" s="33"/>
      <c r="AT108" s="19" t="s">
        <v>217</v>
      </c>
      <c r="AU108" s="19" t="s">
        <v>89</v>
      </c>
    </row>
    <row r="109" s="2" customFormat="1" ht="36" customHeight="1">
      <c r="A109" s="33"/>
      <c r="B109" s="158"/>
      <c r="C109" s="159" t="s">
        <v>174</v>
      </c>
      <c r="D109" s="159" t="s">
        <v>145</v>
      </c>
      <c r="E109" s="160" t="s">
        <v>344</v>
      </c>
      <c r="F109" s="161" t="s">
        <v>345</v>
      </c>
      <c r="G109" s="162" t="s">
        <v>315</v>
      </c>
      <c r="H109" s="163">
        <v>674.69000000000005</v>
      </c>
      <c r="I109" s="164">
        <v>25.399999999999999</v>
      </c>
      <c r="J109" s="164">
        <f>ROUND(I109*H109,2)</f>
        <v>17137.130000000001</v>
      </c>
      <c r="K109" s="161" t="s">
        <v>316</v>
      </c>
      <c r="L109" s="34"/>
      <c r="M109" s="165" t="s">
        <v>3</v>
      </c>
      <c r="N109" s="166" t="s">
        <v>52</v>
      </c>
      <c r="O109" s="167">
        <v>0.0050000000000000001</v>
      </c>
      <c r="P109" s="167">
        <f>O109*H109</f>
        <v>3.3734500000000005</v>
      </c>
      <c r="Q109" s="167">
        <v>0</v>
      </c>
      <c r="R109" s="167">
        <f>Q109*H109</f>
        <v>0</v>
      </c>
      <c r="S109" s="167">
        <v>0</v>
      </c>
      <c r="T109" s="168">
        <f>S109*H109</f>
        <v>0</v>
      </c>
      <c r="U109" s="33"/>
      <c r="V109" s="33"/>
      <c r="W109" s="33"/>
      <c r="X109" s="33"/>
      <c r="Y109" s="33"/>
      <c r="Z109" s="33"/>
      <c r="AA109" s="33"/>
      <c r="AB109" s="33"/>
      <c r="AC109" s="33"/>
      <c r="AD109" s="33"/>
      <c r="AE109" s="33"/>
      <c r="AR109" s="169" t="s">
        <v>151</v>
      </c>
      <c r="AT109" s="169" t="s">
        <v>145</v>
      </c>
      <c r="AU109" s="169" t="s">
        <v>89</v>
      </c>
      <c r="AY109" s="19" t="s">
        <v>142</v>
      </c>
      <c r="BE109" s="170">
        <f>IF(N109="základní",J109,0)</f>
        <v>0</v>
      </c>
      <c r="BF109" s="170">
        <f>IF(N109="snížená",J109,0)</f>
        <v>0</v>
      </c>
      <c r="BG109" s="170">
        <f>IF(N109="zákl. přenesená",J109,0)</f>
        <v>17137.130000000001</v>
      </c>
      <c r="BH109" s="170">
        <f>IF(N109="sníž. přenesená",J109,0)</f>
        <v>0</v>
      </c>
      <c r="BI109" s="170">
        <f>IF(N109="nulová",J109,0)</f>
        <v>0</v>
      </c>
      <c r="BJ109" s="19" t="s">
        <v>151</v>
      </c>
      <c r="BK109" s="170">
        <f>ROUND(I109*H109,2)</f>
        <v>17137.130000000001</v>
      </c>
      <c r="BL109" s="19" t="s">
        <v>151</v>
      </c>
      <c r="BM109" s="169" t="s">
        <v>346</v>
      </c>
    </row>
    <row r="110" s="2" customFormat="1">
      <c r="A110" s="33"/>
      <c r="B110" s="34"/>
      <c r="C110" s="33"/>
      <c r="D110" s="172" t="s">
        <v>318</v>
      </c>
      <c r="E110" s="33"/>
      <c r="F110" s="186" t="s">
        <v>342</v>
      </c>
      <c r="G110" s="33"/>
      <c r="H110" s="33"/>
      <c r="I110" s="33"/>
      <c r="J110" s="33"/>
      <c r="K110" s="33"/>
      <c r="L110" s="34"/>
      <c r="M110" s="187"/>
      <c r="N110" s="188"/>
      <c r="O110" s="67"/>
      <c r="P110" s="67"/>
      <c r="Q110" s="67"/>
      <c r="R110" s="67"/>
      <c r="S110" s="67"/>
      <c r="T110" s="68"/>
      <c r="U110" s="33"/>
      <c r="V110" s="33"/>
      <c r="W110" s="33"/>
      <c r="X110" s="33"/>
      <c r="Y110" s="33"/>
      <c r="Z110" s="33"/>
      <c r="AA110" s="33"/>
      <c r="AB110" s="33"/>
      <c r="AC110" s="33"/>
      <c r="AD110" s="33"/>
      <c r="AE110" s="33"/>
      <c r="AT110" s="19" t="s">
        <v>318</v>
      </c>
      <c r="AU110" s="19" t="s">
        <v>89</v>
      </c>
    </row>
    <row r="111" s="13" customFormat="1">
      <c r="A111" s="13"/>
      <c r="B111" s="171"/>
      <c r="C111" s="13"/>
      <c r="D111" s="172" t="s">
        <v>156</v>
      </c>
      <c r="E111" s="173" t="s">
        <v>3</v>
      </c>
      <c r="F111" s="174" t="s">
        <v>347</v>
      </c>
      <c r="G111" s="13"/>
      <c r="H111" s="175">
        <v>674.69000000000005</v>
      </c>
      <c r="I111" s="13"/>
      <c r="J111" s="13"/>
      <c r="K111" s="13"/>
      <c r="L111" s="171"/>
      <c r="M111" s="176"/>
      <c r="N111" s="177"/>
      <c r="O111" s="177"/>
      <c r="P111" s="177"/>
      <c r="Q111" s="177"/>
      <c r="R111" s="177"/>
      <c r="S111" s="177"/>
      <c r="T111" s="178"/>
      <c r="U111" s="13"/>
      <c r="V111" s="13"/>
      <c r="W111" s="13"/>
      <c r="X111" s="13"/>
      <c r="Y111" s="13"/>
      <c r="Z111" s="13"/>
      <c r="AA111" s="13"/>
      <c r="AB111" s="13"/>
      <c r="AC111" s="13"/>
      <c r="AD111" s="13"/>
      <c r="AE111" s="13"/>
      <c r="AT111" s="173" t="s">
        <v>156</v>
      </c>
      <c r="AU111" s="173" t="s">
        <v>89</v>
      </c>
      <c r="AV111" s="13" t="s">
        <v>89</v>
      </c>
      <c r="AW111" s="13" t="s">
        <v>41</v>
      </c>
      <c r="AX111" s="13" t="s">
        <v>87</v>
      </c>
      <c r="AY111" s="173" t="s">
        <v>142</v>
      </c>
    </row>
    <row r="112" s="2" customFormat="1" ht="24" customHeight="1">
      <c r="A112" s="33"/>
      <c r="B112" s="158"/>
      <c r="C112" s="159" t="s">
        <v>181</v>
      </c>
      <c r="D112" s="159" t="s">
        <v>145</v>
      </c>
      <c r="E112" s="160" t="s">
        <v>348</v>
      </c>
      <c r="F112" s="161" t="s">
        <v>349</v>
      </c>
      <c r="G112" s="162" t="s">
        <v>315</v>
      </c>
      <c r="H112" s="163">
        <v>67.468999999999994</v>
      </c>
      <c r="I112" s="164">
        <v>21.800000000000001</v>
      </c>
      <c r="J112" s="164">
        <f>ROUND(I112*H112,2)</f>
        <v>1470.8199999999999</v>
      </c>
      <c r="K112" s="161" t="s">
        <v>316</v>
      </c>
      <c r="L112" s="34"/>
      <c r="M112" s="165" t="s">
        <v>3</v>
      </c>
      <c r="N112" s="166" t="s">
        <v>52</v>
      </c>
      <c r="O112" s="167">
        <v>0.031</v>
      </c>
      <c r="P112" s="167">
        <f>O112*H112</f>
        <v>2.0915389999999996</v>
      </c>
      <c r="Q112" s="167">
        <v>0</v>
      </c>
      <c r="R112" s="167">
        <f>Q112*H112</f>
        <v>0</v>
      </c>
      <c r="S112" s="167">
        <v>0</v>
      </c>
      <c r="T112" s="168">
        <f>S112*H112</f>
        <v>0</v>
      </c>
      <c r="U112" s="33"/>
      <c r="V112" s="33"/>
      <c r="W112" s="33"/>
      <c r="X112" s="33"/>
      <c r="Y112" s="33"/>
      <c r="Z112" s="33"/>
      <c r="AA112" s="33"/>
      <c r="AB112" s="33"/>
      <c r="AC112" s="33"/>
      <c r="AD112" s="33"/>
      <c r="AE112" s="33"/>
      <c r="AR112" s="169" t="s">
        <v>151</v>
      </c>
      <c r="AT112" s="169" t="s">
        <v>145</v>
      </c>
      <c r="AU112" s="169" t="s">
        <v>89</v>
      </c>
      <c r="AY112" s="19" t="s">
        <v>142</v>
      </c>
      <c r="BE112" s="170">
        <f>IF(N112="základní",J112,0)</f>
        <v>0</v>
      </c>
      <c r="BF112" s="170">
        <f>IF(N112="snížená",J112,0)</f>
        <v>0</v>
      </c>
      <c r="BG112" s="170">
        <f>IF(N112="zákl. přenesená",J112,0)</f>
        <v>1470.8199999999999</v>
      </c>
      <c r="BH112" s="170">
        <f>IF(N112="sníž. přenesená",J112,0)</f>
        <v>0</v>
      </c>
      <c r="BI112" s="170">
        <f>IF(N112="nulová",J112,0)</f>
        <v>0</v>
      </c>
      <c r="BJ112" s="19" t="s">
        <v>151</v>
      </c>
      <c r="BK112" s="170">
        <f>ROUND(I112*H112,2)</f>
        <v>1470.8199999999999</v>
      </c>
      <c r="BL112" s="19" t="s">
        <v>151</v>
      </c>
      <c r="BM112" s="169" t="s">
        <v>350</v>
      </c>
    </row>
    <row r="113" s="2" customFormat="1">
      <c r="A113" s="33"/>
      <c r="B113" s="34"/>
      <c r="C113" s="33"/>
      <c r="D113" s="172" t="s">
        <v>318</v>
      </c>
      <c r="E113" s="33"/>
      <c r="F113" s="186" t="s">
        <v>351</v>
      </c>
      <c r="G113" s="33"/>
      <c r="H113" s="33"/>
      <c r="I113" s="33"/>
      <c r="J113" s="33"/>
      <c r="K113" s="33"/>
      <c r="L113" s="34"/>
      <c r="M113" s="187"/>
      <c r="N113" s="188"/>
      <c r="O113" s="67"/>
      <c r="P113" s="67"/>
      <c r="Q113" s="67"/>
      <c r="R113" s="67"/>
      <c r="S113" s="67"/>
      <c r="T113" s="68"/>
      <c r="U113" s="33"/>
      <c r="V113" s="33"/>
      <c r="W113" s="33"/>
      <c r="X113" s="33"/>
      <c r="Y113" s="33"/>
      <c r="Z113" s="33"/>
      <c r="AA113" s="33"/>
      <c r="AB113" s="33"/>
      <c r="AC113" s="33"/>
      <c r="AD113" s="33"/>
      <c r="AE113" s="33"/>
      <c r="AT113" s="19" t="s">
        <v>318</v>
      </c>
      <c r="AU113" s="19" t="s">
        <v>89</v>
      </c>
    </row>
    <row r="114" s="2" customFormat="1" ht="24" customHeight="1">
      <c r="A114" s="33"/>
      <c r="B114" s="158"/>
      <c r="C114" s="159" t="s">
        <v>184</v>
      </c>
      <c r="D114" s="159" t="s">
        <v>145</v>
      </c>
      <c r="E114" s="160" t="s">
        <v>352</v>
      </c>
      <c r="F114" s="161" t="s">
        <v>353</v>
      </c>
      <c r="G114" s="162" t="s">
        <v>354</v>
      </c>
      <c r="H114" s="163">
        <v>121.444</v>
      </c>
      <c r="I114" s="164">
        <v>210</v>
      </c>
      <c r="J114" s="164">
        <f>ROUND(I114*H114,2)</f>
        <v>25503.240000000002</v>
      </c>
      <c r="K114" s="161" t="s">
        <v>316</v>
      </c>
      <c r="L114" s="34"/>
      <c r="M114" s="165" t="s">
        <v>3</v>
      </c>
      <c r="N114" s="166" t="s">
        <v>52</v>
      </c>
      <c r="O114" s="167">
        <v>0</v>
      </c>
      <c r="P114" s="167">
        <f>O114*H114</f>
        <v>0</v>
      </c>
      <c r="Q114" s="167">
        <v>0</v>
      </c>
      <c r="R114" s="167">
        <f>Q114*H114</f>
        <v>0</v>
      </c>
      <c r="S114" s="167">
        <v>0</v>
      </c>
      <c r="T114" s="168">
        <f>S114*H114</f>
        <v>0</v>
      </c>
      <c r="U114" s="33"/>
      <c r="V114" s="33"/>
      <c r="W114" s="33"/>
      <c r="X114" s="33"/>
      <c r="Y114" s="33"/>
      <c r="Z114" s="33"/>
      <c r="AA114" s="33"/>
      <c r="AB114" s="33"/>
      <c r="AC114" s="33"/>
      <c r="AD114" s="33"/>
      <c r="AE114" s="33"/>
      <c r="AR114" s="169" t="s">
        <v>151</v>
      </c>
      <c r="AT114" s="169" t="s">
        <v>145</v>
      </c>
      <c r="AU114" s="169" t="s">
        <v>89</v>
      </c>
      <c r="AY114" s="19" t="s">
        <v>142</v>
      </c>
      <c r="BE114" s="170">
        <f>IF(N114="základní",J114,0)</f>
        <v>0</v>
      </c>
      <c r="BF114" s="170">
        <f>IF(N114="snížená",J114,0)</f>
        <v>0</v>
      </c>
      <c r="BG114" s="170">
        <f>IF(N114="zákl. přenesená",J114,0)</f>
        <v>25503.240000000002</v>
      </c>
      <c r="BH114" s="170">
        <f>IF(N114="sníž. přenesená",J114,0)</f>
        <v>0</v>
      </c>
      <c r="BI114" s="170">
        <f>IF(N114="nulová",J114,0)</f>
        <v>0</v>
      </c>
      <c r="BJ114" s="19" t="s">
        <v>151</v>
      </c>
      <c r="BK114" s="170">
        <f>ROUND(I114*H114,2)</f>
        <v>25503.240000000002</v>
      </c>
      <c r="BL114" s="19" t="s">
        <v>151</v>
      </c>
      <c r="BM114" s="169" t="s">
        <v>355</v>
      </c>
    </row>
    <row r="115" s="2" customFormat="1">
      <c r="A115" s="33"/>
      <c r="B115" s="34"/>
      <c r="C115" s="33"/>
      <c r="D115" s="172" t="s">
        <v>318</v>
      </c>
      <c r="E115" s="33"/>
      <c r="F115" s="186" t="s">
        <v>356</v>
      </c>
      <c r="G115" s="33"/>
      <c r="H115" s="33"/>
      <c r="I115" s="33"/>
      <c r="J115" s="33"/>
      <c r="K115" s="33"/>
      <c r="L115" s="34"/>
      <c r="M115" s="187"/>
      <c r="N115" s="188"/>
      <c r="O115" s="67"/>
      <c r="P115" s="67"/>
      <c r="Q115" s="67"/>
      <c r="R115" s="67"/>
      <c r="S115" s="67"/>
      <c r="T115" s="68"/>
      <c r="U115" s="33"/>
      <c r="V115" s="33"/>
      <c r="W115" s="33"/>
      <c r="X115" s="33"/>
      <c r="Y115" s="33"/>
      <c r="Z115" s="33"/>
      <c r="AA115" s="33"/>
      <c r="AB115" s="33"/>
      <c r="AC115" s="33"/>
      <c r="AD115" s="33"/>
      <c r="AE115" s="33"/>
      <c r="AT115" s="19" t="s">
        <v>318</v>
      </c>
      <c r="AU115" s="19" t="s">
        <v>89</v>
      </c>
    </row>
    <row r="116" s="13" customFormat="1">
      <c r="A116" s="13"/>
      <c r="B116" s="171"/>
      <c r="C116" s="13"/>
      <c r="D116" s="172" t="s">
        <v>156</v>
      </c>
      <c r="E116" s="173" t="s">
        <v>3</v>
      </c>
      <c r="F116" s="174" t="s">
        <v>357</v>
      </c>
      <c r="G116" s="13"/>
      <c r="H116" s="175">
        <v>121.444</v>
      </c>
      <c r="I116" s="13"/>
      <c r="J116" s="13"/>
      <c r="K116" s="13"/>
      <c r="L116" s="171"/>
      <c r="M116" s="176"/>
      <c r="N116" s="177"/>
      <c r="O116" s="177"/>
      <c r="P116" s="177"/>
      <c r="Q116" s="177"/>
      <c r="R116" s="177"/>
      <c r="S116" s="177"/>
      <c r="T116" s="178"/>
      <c r="U116" s="13"/>
      <c r="V116" s="13"/>
      <c r="W116" s="13"/>
      <c r="X116" s="13"/>
      <c r="Y116" s="13"/>
      <c r="Z116" s="13"/>
      <c r="AA116" s="13"/>
      <c r="AB116" s="13"/>
      <c r="AC116" s="13"/>
      <c r="AD116" s="13"/>
      <c r="AE116" s="13"/>
      <c r="AT116" s="173" t="s">
        <v>156</v>
      </c>
      <c r="AU116" s="173" t="s">
        <v>89</v>
      </c>
      <c r="AV116" s="13" t="s">
        <v>89</v>
      </c>
      <c r="AW116" s="13" t="s">
        <v>41</v>
      </c>
      <c r="AX116" s="13" t="s">
        <v>87</v>
      </c>
      <c r="AY116" s="173" t="s">
        <v>142</v>
      </c>
    </row>
    <row r="117" s="2" customFormat="1" ht="24" customHeight="1">
      <c r="A117" s="33"/>
      <c r="B117" s="158"/>
      <c r="C117" s="159" t="s">
        <v>191</v>
      </c>
      <c r="D117" s="159" t="s">
        <v>145</v>
      </c>
      <c r="E117" s="160" t="s">
        <v>358</v>
      </c>
      <c r="F117" s="161" t="s">
        <v>359</v>
      </c>
      <c r="G117" s="162" t="s">
        <v>315</v>
      </c>
      <c r="H117" s="163">
        <v>57.447000000000003</v>
      </c>
      <c r="I117" s="164">
        <v>96.900000000000006</v>
      </c>
      <c r="J117" s="164">
        <f>ROUND(I117*H117,2)</f>
        <v>5566.6099999999997</v>
      </c>
      <c r="K117" s="161" t="s">
        <v>316</v>
      </c>
      <c r="L117" s="34"/>
      <c r="M117" s="165" t="s">
        <v>3</v>
      </c>
      <c r="N117" s="166" t="s">
        <v>52</v>
      </c>
      <c r="O117" s="167">
        <v>0.29899999999999999</v>
      </c>
      <c r="P117" s="167">
        <f>O117*H117</f>
        <v>17.176653000000002</v>
      </c>
      <c r="Q117" s="167">
        <v>0</v>
      </c>
      <c r="R117" s="167">
        <f>Q117*H117</f>
        <v>0</v>
      </c>
      <c r="S117" s="167">
        <v>0</v>
      </c>
      <c r="T117" s="168">
        <f>S117*H117</f>
        <v>0</v>
      </c>
      <c r="U117" s="33"/>
      <c r="V117" s="33"/>
      <c r="W117" s="33"/>
      <c r="X117" s="33"/>
      <c r="Y117" s="33"/>
      <c r="Z117" s="33"/>
      <c r="AA117" s="33"/>
      <c r="AB117" s="33"/>
      <c r="AC117" s="33"/>
      <c r="AD117" s="33"/>
      <c r="AE117" s="33"/>
      <c r="AR117" s="169" t="s">
        <v>151</v>
      </c>
      <c r="AT117" s="169" t="s">
        <v>145</v>
      </c>
      <c r="AU117" s="169" t="s">
        <v>89</v>
      </c>
      <c r="AY117" s="19" t="s">
        <v>142</v>
      </c>
      <c r="BE117" s="170">
        <f>IF(N117="základní",J117,0)</f>
        <v>0</v>
      </c>
      <c r="BF117" s="170">
        <f>IF(N117="snížená",J117,0)</f>
        <v>0</v>
      </c>
      <c r="BG117" s="170">
        <f>IF(N117="zákl. přenesená",J117,0)</f>
        <v>5566.6099999999997</v>
      </c>
      <c r="BH117" s="170">
        <f>IF(N117="sníž. přenesená",J117,0)</f>
        <v>0</v>
      </c>
      <c r="BI117" s="170">
        <f>IF(N117="nulová",J117,0)</f>
        <v>0</v>
      </c>
      <c r="BJ117" s="19" t="s">
        <v>151</v>
      </c>
      <c r="BK117" s="170">
        <f>ROUND(I117*H117,2)</f>
        <v>5566.6099999999997</v>
      </c>
      <c r="BL117" s="19" t="s">
        <v>151</v>
      </c>
      <c r="BM117" s="169" t="s">
        <v>360</v>
      </c>
    </row>
    <row r="118" s="2" customFormat="1">
      <c r="A118" s="33"/>
      <c r="B118" s="34"/>
      <c r="C118" s="33"/>
      <c r="D118" s="172" t="s">
        <v>318</v>
      </c>
      <c r="E118" s="33"/>
      <c r="F118" s="186" t="s">
        <v>361</v>
      </c>
      <c r="G118" s="33"/>
      <c r="H118" s="33"/>
      <c r="I118" s="33"/>
      <c r="J118" s="33"/>
      <c r="K118" s="33"/>
      <c r="L118" s="34"/>
      <c r="M118" s="187"/>
      <c r="N118" s="188"/>
      <c r="O118" s="67"/>
      <c r="P118" s="67"/>
      <c r="Q118" s="67"/>
      <c r="R118" s="67"/>
      <c r="S118" s="67"/>
      <c r="T118" s="68"/>
      <c r="U118" s="33"/>
      <c r="V118" s="33"/>
      <c r="W118" s="33"/>
      <c r="X118" s="33"/>
      <c r="Y118" s="33"/>
      <c r="Z118" s="33"/>
      <c r="AA118" s="33"/>
      <c r="AB118" s="33"/>
      <c r="AC118" s="33"/>
      <c r="AD118" s="33"/>
      <c r="AE118" s="33"/>
      <c r="AT118" s="19" t="s">
        <v>318</v>
      </c>
      <c r="AU118" s="19" t="s">
        <v>89</v>
      </c>
    </row>
    <row r="119" s="13" customFormat="1">
      <c r="A119" s="13"/>
      <c r="B119" s="171"/>
      <c r="C119" s="13"/>
      <c r="D119" s="172" t="s">
        <v>156</v>
      </c>
      <c r="E119" s="173" t="s">
        <v>3</v>
      </c>
      <c r="F119" s="174" t="s">
        <v>362</v>
      </c>
      <c r="G119" s="13"/>
      <c r="H119" s="175">
        <v>31.248000000000001</v>
      </c>
      <c r="I119" s="13"/>
      <c r="J119" s="13"/>
      <c r="K119" s="13"/>
      <c r="L119" s="171"/>
      <c r="M119" s="176"/>
      <c r="N119" s="177"/>
      <c r="O119" s="177"/>
      <c r="P119" s="177"/>
      <c r="Q119" s="177"/>
      <c r="R119" s="177"/>
      <c r="S119" s="177"/>
      <c r="T119" s="178"/>
      <c r="U119" s="13"/>
      <c r="V119" s="13"/>
      <c r="W119" s="13"/>
      <c r="X119" s="13"/>
      <c r="Y119" s="13"/>
      <c r="Z119" s="13"/>
      <c r="AA119" s="13"/>
      <c r="AB119" s="13"/>
      <c r="AC119" s="13"/>
      <c r="AD119" s="13"/>
      <c r="AE119" s="13"/>
      <c r="AT119" s="173" t="s">
        <v>156</v>
      </c>
      <c r="AU119" s="173" t="s">
        <v>89</v>
      </c>
      <c r="AV119" s="13" t="s">
        <v>89</v>
      </c>
      <c r="AW119" s="13" t="s">
        <v>41</v>
      </c>
      <c r="AX119" s="13" t="s">
        <v>79</v>
      </c>
      <c r="AY119" s="173" t="s">
        <v>142</v>
      </c>
    </row>
    <row r="120" s="13" customFormat="1">
      <c r="A120" s="13"/>
      <c r="B120" s="171"/>
      <c r="C120" s="13"/>
      <c r="D120" s="172" t="s">
        <v>156</v>
      </c>
      <c r="E120" s="173" t="s">
        <v>3</v>
      </c>
      <c r="F120" s="174" t="s">
        <v>329</v>
      </c>
      <c r="G120" s="13"/>
      <c r="H120" s="175">
        <v>20.699999999999999</v>
      </c>
      <c r="I120" s="13"/>
      <c r="J120" s="13"/>
      <c r="K120" s="13"/>
      <c r="L120" s="171"/>
      <c r="M120" s="176"/>
      <c r="N120" s="177"/>
      <c r="O120" s="177"/>
      <c r="P120" s="177"/>
      <c r="Q120" s="177"/>
      <c r="R120" s="177"/>
      <c r="S120" s="177"/>
      <c r="T120" s="178"/>
      <c r="U120" s="13"/>
      <c r="V120" s="13"/>
      <c r="W120" s="13"/>
      <c r="X120" s="13"/>
      <c r="Y120" s="13"/>
      <c r="Z120" s="13"/>
      <c r="AA120" s="13"/>
      <c r="AB120" s="13"/>
      <c r="AC120" s="13"/>
      <c r="AD120" s="13"/>
      <c r="AE120" s="13"/>
      <c r="AT120" s="173" t="s">
        <v>156</v>
      </c>
      <c r="AU120" s="173" t="s">
        <v>89</v>
      </c>
      <c r="AV120" s="13" t="s">
        <v>89</v>
      </c>
      <c r="AW120" s="13" t="s">
        <v>41</v>
      </c>
      <c r="AX120" s="13" t="s">
        <v>79</v>
      </c>
      <c r="AY120" s="173" t="s">
        <v>142</v>
      </c>
    </row>
    <row r="121" s="13" customFormat="1">
      <c r="A121" s="13"/>
      <c r="B121" s="171"/>
      <c r="C121" s="13"/>
      <c r="D121" s="172" t="s">
        <v>156</v>
      </c>
      <c r="E121" s="173" t="s">
        <v>3</v>
      </c>
      <c r="F121" s="174" t="s">
        <v>363</v>
      </c>
      <c r="G121" s="13"/>
      <c r="H121" s="175">
        <v>3.4990000000000001</v>
      </c>
      <c r="I121" s="13"/>
      <c r="J121" s="13"/>
      <c r="K121" s="13"/>
      <c r="L121" s="171"/>
      <c r="M121" s="176"/>
      <c r="N121" s="177"/>
      <c r="O121" s="177"/>
      <c r="P121" s="177"/>
      <c r="Q121" s="177"/>
      <c r="R121" s="177"/>
      <c r="S121" s="177"/>
      <c r="T121" s="178"/>
      <c r="U121" s="13"/>
      <c r="V121" s="13"/>
      <c r="W121" s="13"/>
      <c r="X121" s="13"/>
      <c r="Y121" s="13"/>
      <c r="Z121" s="13"/>
      <c r="AA121" s="13"/>
      <c r="AB121" s="13"/>
      <c r="AC121" s="13"/>
      <c r="AD121" s="13"/>
      <c r="AE121" s="13"/>
      <c r="AT121" s="173" t="s">
        <v>156</v>
      </c>
      <c r="AU121" s="173" t="s">
        <v>89</v>
      </c>
      <c r="AV121" s="13" t="s">
        <v>89</v>
      </c>
      <c r="AW121" s="13" t="s">
        <v>41</v>
      </c>
      <c r="AX121" s="13" t="s">
        <v>79</v>
      </c>
      <c r="AY121" s="173" t="s">
        <v>142</v>
      </c>
    </row>
    <row r="122" s="13" customFormat="1">
      <c r="A122" s="13"/>
      <c r="B122" s="171"/>
      <c r="C122" s="13"/>
      <c r="D122" s="172" t="s">
        <v>156</v>
      </c>
      <c r="E122" s="173" t="s">
        <v>3</v>
      </c>
      <c r="F122" s="174" t="s">
        <v>323</v>
      </c>
      <c r="G122" s="13"/>
      <c r="H122" s="175">
        <v>2</v>
      </c>
      <c r="I122" s="13"/>
      <c r="J122" s="13"/>
      <c r="K122" s="13"/>
      <c r="L122" s="171"/>
      <c r="M122" s="176"/>
      <c r="N122" s="177"/>
      <c r="O122" s="177"/>
      <c r="P122" s="177"/>
      <c r="Q122" s="177"/>
      <c r="R122" s="177"/>
      <c r="S122" s="177"/>
      <c r="T122" s="178"/>
      <c r="U122" s="13"/>
      <c r="V122" s="13"/>
      <c r="W122" s="13"/>
      <c r="X122" s="13"/>
      <c r="Y122" s="13"/>
      <c r="Z122" s="13"/>
      <c r="AA122" s="13"/>
      <c r="AB122" s="13"/>
      <c r="AC122" s="13"/>
      <c r="AD122" s="13"/>
      <c r="AE122" s="13"/>
      <c r="AT122" s="173" t="s">
        <v>156</v>
      </c>
      <c r="AU122" s="173" t="s">
        <v>89</v>
      </c>
      <c r="AV122" s="13" t="s">
        <v>89</v>
      </c>
      <c r="AW122" s="13" t="s">
        <v>41</v>
      </c>
      <c r="AX122" s="13" t="s">
        <v>79</v>
      </c>
      <c r="AY122" s="173" t="s">
        <v>142</v>
      </c>
    </row>
    <row r="123" s="14" customFormat="1">
      <c r="A123" s="14"/>
      <c r="B123" s="179"/>
      <c r="C123" s="14"/>
      <c r="D123" s="172" t="s">
        <v>156</v>
      </c>
      <c r="E123" s="180" t="s">
        <v>3</v>
      </c>
      <c r="F123" s="181" t="s">
        <v>158</v>
      </c>
      <c r="G123" s="14"/>
      <c r="H123" s="182">
        <v>57.447000000000003</v>
      </c>
      <c r="I123" s="14"/>
      <c r="J123" s="14"/>
      <c r="K123" s="14"/>
      <c r="L123" s="179"/>
      <c r="M123" s="183"/>
      <c r="N123" s="184"/>
      <c r="O123" s="184"/>
      <c r="P123" s="184"/>
      <c r="Q123" s="184"/>
      <c r="R123" s="184"/>
      <c r="S123" s="184"/>
      <c r="T123" s="185"/>
      <c r="U123" s="14"/>
      <c r="V123" s="14"/>
      <c r="W123" s="14"/>
      <c r="X123" s="14"/>
      <c r="Y123" s="14"/>
      <c r="Z123" s="14"/>
      <c r="AA123" s="14"/>
      <c r="AB123" s="14"/>
      <c r="AC123" s="14"/>
      <c r="AD123" s="14"/>
      <c r="AE123" s="14"/>
      <c r="AT123" s="180" t="s">
        <v>156</v>
      </c>
      <c r="AU123" s="180" t="s">
        <v>89</v>
      </c>
      <c r="AV123" s="14" t="s">
        <v>151</v>
      </c>
      <c r="AW123" s="14" t="s">
        <v>4</v>
      </c>
      <c r="AX123" s="14" t="s">
        <v>87</v>
      </c>
      <c r="AY123" s="180" t="s">
        <v>142</v>
      </c>
    </row>
    <row r="124" s="2" customFormat="1" ht="24" customHeight="1">
      <c r="A124" s="33"/>
      <c r="B124" s="158"/>
      <c r="C124" s="159" t="s">
        <v>195</v>
      </c>
      <c r="D124" s="159" t="s">
        <v>145</v>
      </c>
      <c r="E124" s="160" t="s">
        <v>364</v>
      </c>
      <c r="F124" s="161" t="s">
        <v>365</v>
      </c>
      <c r="G124" s="162" t="s">
        <v>315</v>
      </c>
      <c r="H124" s="163">
        <v>114.95399999999999</v>
      </c>
      <c r="I124" s="164">
        <v>62</v>
      </c>
      <c r="J124" s="164">
        <f>ROUND(I124*H124,2)</f>
        <v>7127.1499999999996</v>
      </c>
      <c r="K124" s="161" t="s">
        <v>316</v>
      </c>
      <c r="L124" s="34"/>
      <c r="M124" s="165" t="s">
        <v>3</v>
      </c>
      <c r="N124" s="166" t="s">
        <v>52</v>
      </c>
      <c r="O124" s="167">
        <v>0.097000000000000003</v>
      </c>
      <c r="P124" s="167">
        <f>O124*H124</f>
        <v>11.150537999999999</v>
      </c>
      <c r="Q124" s="167">
        <v>0</v>
      </c>
      <c r="R124" s="167">
        <f>Q124*H124</f>
        <v>0</v>
      </c>
      <c r="S124" s="167">
        <v>0</v>
      </c>
      <c r="T124" s="168">
        <f>S124*H124</f>
        <v>0</v>
      </c>
      <c r="U124" s="33"/>
      <c r="V124" s="33"/>
      <c r="W124" s="33"/>
      <c r="X124" s="33"/>
      <c r="Y124" s="33"/>
      <c r="Z124" s="33"/>
      <c r="AA124" s="33"/>
      <c r="AB124" s="33"/>
      <c r="AC124" s="33"/>
      <c r="AD124" s="33"/>
      <c r="AE124" s="33"/>
      <c r="AR124" s="169" t="s">
        <v>151</v>
      </c>
      <c r="AT124" s="169" t="s">
        <v>145</v>
      </c>
      <c r="AU124" s="169" t="s">
        <v>89</v>
      </c>
      <c r="AY124" s="19" t="s">
        <v>142</v>
      </c>
      <c r="BE124" s="170">
        <f>IF(N124="základní",J124,0)</f>
        <v>0</v>
      </c>
      <c r="BF124" s="170">
        <f>IF(N124="snížená",J124,0)</f>
        <v>0</v>
      </c>
      <c r="BG124" s="170">
        <f>IF(N124="zákl. přenesená",J124,0)</f>
        <v>7127.1499999999996</v>
      </c>
      <c r="BH124" s="170">
        <f>IF(N124="sníž. přenesená",J124,0)</f>
        <v>0</v>
      </c>
      <c r="BI124" s="170">
        <f>IF(N124="nulová",J124,0)</f>
        <v>0</v>
      </c>
      <c r="BJ124" s="19" t="s">
        <v>151</v>
      </c>
      <c r="BK124" s="170">
        <f>ROUND(I124*H124,2)</f>
        <v>7127.1499999999996</v>
      </c>
      <c r="BL124" s="19" t="s">
        <v>151</v>
      </c>
      <c r="BM124" s="169" t="s">
        <v>366</v>
      </c>
    </row>
    <row r="125" s="2" customFormat="1">
      <c r="A125" s="33"/>
      <c r="B125" s="34"/>
      <c r="C125" s="33"/>
      <c r="D125" s="172" t="s">
        <v>318</v>
      </c>
      <c r="E125" s="33"/>
      <c r="F125" s="186" t="s">
        <v>367</v>
      </c>
      <c r="G125" s="33"/>
      <c r="H125" s="33"/>
      <c r="I125" s="33"/>
      <c r="J125" s="33"/>
      <c r="K125" s="33"/>
      <c r="L125" s="34"/>
      <c r="M125" s="187"/>
      <c r="N125" s="188"/>
      <c r="O125" s="67"/>
      <c r="P125" s="67"/>
      <c r="Q125" s="67"/>
      <c r="R125" s="67"/>
      <c r="S125" s="67"/>
      <c r="T125" s="68"/>
      <c r="U125" s="33"/>
      <c r="V125" s="33"/>
      <c r="W125" s="33"/>
      <c r="X125" s="33"/>
      <c r="Y125" s="33"/>
      <c r="Z125" s="33"/>
      <c r="AA125" s="33"/>
      <c r="AB125" s="33"/>
      <c r="AC125" s="33"/>
      <c r="AD125" s="33"/>
      <c r="AE125" s="33"/>
      <c r="AT125" s="19" t="s">
        <v>318</v>
      </c>
      <c r="AU125" s="19" t="s">
        <v>89</v>
      </c>
    </row>
    <row r="126" s="13" customFormat="1">
      <c r="A126" s="13"/>
      <c r="B126" s="171"/>
      <c r="C126" s="13"/>
      <c r="D126" s="172" t="s">
        <v>156</v>
      </c>
      <c r="E126" s="173" t="s">
        <v>3</v>
      </c>
      <c r="F126" s="174" t="s">
        <v>368</v>
      </c>
      <c r="G126" s="13"/>
      <c r="H126" s="175">
        <v>114.95399999999999</v>
      </c>
      <c r="I126" s="13"/>
      <c r="J126" s="13"/>
      <c r="K126" s="13"/>
      <c r="L126" s="171"/>
      <c r="M126" s="176"/>
      <c r="N126" s="177"/>
      <c r="O126" s="177"/>
      <c r="P126" s="177"/>
      <c r="Q126" s="177"/>
      <c r="R126" s="177"/>
      <c r="S126" s="177"/>
      <c r="T126" s="178"/>
      <c r="U126" s="13"/>
      <c r="V126" s="13"/>
      <c r="W126" s="13"/>
      <c r="X126" s="13"/>
      <c r="Y126" s="13"/>
      <c r="Z126" s="13"/>
      <c r="AA126" s="13"/>
      <c r="AB126" s="13"/>
      <c r="AC126" s="13"/>
      <c r="AD126" s="13"/>
      <c r="AE126" s="13"/>
      <c r="AT126" s="173" t="s">
        <v>156</v>
      </c>
      <c r="AU126" s="173" t="s">
        <v>89</v>
      </c>
      <c r="AV126" s="13" t="s">
        <v>89</v>
      </c>
      <c r="AW126" s="13" t="s">
        <v>41</v>
      </c>
      <c r="AX126" s="13" t="s">
        <v>79</v>
      </c>
      <c r="AY126" s="173" t="s">
        <v>142</v>
      </c>
    </row>
    <row r="127" s="14" customFormat="1">
      <c r="A127" s="14"/>
      <c r="B127" s="179"/>
      <c r="C127" s="14"/>
      <c r="D127" s="172" t="s">
        <v>156</v>
      </c>
      <c r="E127" s="180" t="s">
        <v>3</v>
      </c>
      <c r="F127" s="181" t="s">
        <v>158</v>
      </c>
      <c r="G127" s="14"/>
      <c r="H127" s="182">
        <v>114.95399999999999</v>
      </c>
      <c r="I127" s="14"/>
      <c r="J127" s="14"/>
      <c r="K127" s="14"/>
      <c r="L127" s="179"/>
      <c r="M127" s="183"/>
      <c r="N127" s="184"/>
      <c r="O127" s="184"/>
      <c r="P127" s="184"/>
      <c r="Q127" s="184"/>
      <c r="R127" s="184"/>
      <c r="S127" s="184"/>
      <c r="T127" s="185"/>
      <c r="U127" s="14"/>
      <c r="V127" s="14"/>
      <c r="W127" s="14"/>
      <c r="X127" s="14"/>
      <c r="Y127" s="14"/>
      <c r="Z127" s="14"/>
      <c r="AA127" s="14"/>
      <c r="AB127" s="14"/>
      <c r="AC127" s="14"/>
      <c r="AD127" s="14"/>
      <c r="AE127" s="14"/>
      <c r="AT127" s="180" t="s">
        <v>156</v>
      </c>
      <c r="AU127" s="180" t="s">
        <v>89</v>
      </c>
      <c r="AV127" s="14" t="s">
        <v>151</v>
      </c>
      <c r="AW127" s="14" t="s">
        <v>4</v>
      </c>
      <c r="AX127" s="14" t="s">
        <v>87</v>
      </c>
      <c r="AY127" s="180" t="s">
        <v>142</v>
      </c>
    </row>
    <row r="128" s="2" customFormat="1" ht="24" customHeight="1">
      <c r="A128" s="33"/>
      <c r="B128" s="158"/>
      <c r="C128" s="159" t="s">
        <v>199</v>
      </c>
      <c r="D128" s="159" t="s">
        <v>145</v>
      </c>
      <c r="E128" s="160" t="s">
        <v>369</v>
      </c>
      <c r="F128" s="161" t="s">
        <v>370</v>
      </c>
      <c r="G128" s="162" t="s">
        <v>315</v>
      </c>
      <c r="H128" s="163">
        <v>51.122</v>
      </c>
      <c r="I128" s="164">
        <v>206</v>
      </c>
      <c r="J128" s="164">
        <f>ROUND(I128*H128,2)</f>
        <v>10531.129999999999</v>
      </c>
      <c r="K128" s="161" t="s">
        <v>316</v>
      </c>
      <c r="L128" s="34"/>
      <c r="M128" s="165" t="s">
        <v>3</v>
      </c>
      <c r="N128" s="166" t="s">
        <v>52</v>
      </c>
      <c r="O128" s="167">
        <v>0.28599999999999998</v>
      </c>
      <c r="P128" s="167">
        <f>O128*H128</f>
        <v>14.620892</v>
      </c>
      <c r="Q128" s="167">
        <v>0</v>
      </c>
      <c r="R128" s="167">
        <f>Q128*H128</f>
        <v>0</v>
      </c>
      <c r="S128" s="167">
        <v>0</v>
      </c>
      <c r="T128" s="168">
        <f>S128*H128</f>
        <v>0</v>
      </c>
      <c r="U128" s="33"/>
      <c r="V128" s="33"/>
      <c r="W128" s="33"/>
      <c r="X128" s="33"/>
      <c r="Y128" s="33"/>
      <c r="Z128" s="33"/>
      <c r="AA128" s="33"/>
      <c r="AB128" s="33"/>
      <c r="AC128" s="33"/>
      <c r="AD128" s="33"/>
      <c r="AE128" s="33"/>
      <c r="AR128" s="169" t="s">
        <v>151</v>
      </c>
      <c r="AT128" s="169" t="s">
        <v>145</v>
      </c>
      <c r="AU128" s="169" t="s">
        <v>89</v>
      </c>
      <c r="AY128" s="19" t="s">
        <v>142</v>
      </c>
      <c r="BE128" s="170">
        <f>IF(N128="základní",J128,0)</f>
        <v>0</v>
      </c>
      <c r="BF128" s="170">
        <f>IF(N128="snížená",J128,0)</f>
        <v>0</v>
      </c>
      <c r="BG128" s="170">
        <f>IF(N128="zákl. přenesená",J128,0)</f>
        <v>10531.129999999999</v>
      </c>
      <c r="BH128" s="170">
        <f>IF(N128="sníž. přenesená",J128,0)</f>
        <v>0</v>
      </c>
      <c r="BI128" s="170">
        <f>IF(N128="nulová",J128,0)</f>
        <v>0</v>
      </c>
      <c r="BJ128" s="19" t="s">
        <v>151</v>
      </c>
      <c r="BK128" s="170">
        <f>ROUND(I128*H128,2)</f>
        <v>10531.129999999999</v>
      </c>
      <c r="BL128" s="19" t="s">
        <v>151</v>
      </c>
      <c r="BM128" s="169" t="s">
        <v>371</v>
      </c>
    </row>
    <row r="129" s="2" customFormat="1">
      <c r="A129" s="33"/>
      <c r="B129" s="34"/>
      <c r="C129" s="33"/>
      <c r="D129" s="172" t="s">
        <v>318</v>
      </c>
      <c r="E129" s="33"/>
      <c r="F129" s="186" t="s">
        <v>372</v>
      </c>
      <c r="G129" s="33"/>
      <c r="H129" s="33"/>
      <c r="I129" s="33"/>
      <c r="J129" s="33"/>
      <c r="K129" s="33"/>
      <c r="L129" s="34"/>
      <c r="M129" s="187"/>
      <c r="N129" s="188"/>
      <c r="O129" s="67"/>
      <c r="P129" s="67"/>
      <c r="Q129" s="67"/>
      <c r="R129" s="67"/>
      <c r="S129" s="67"/>
      <c r="T129" s="68"/>
      <c r="U129" s="33"/>
      <c r="V129" s="33"/>
      <c r="W129" s="33"/>
      <c r="X129" s="33"/>
      <c r="Y129" s="33"/>
      <c r="Z129" s="33"/>
      <c r="AA129" s="33"/>
      <c r="AB129" s="33"/>
      <c r="AC129" s="33"/>
      <c r="AD129" s="33"/>
      <c r="AE129" s="33"/>
      <c r="AT129" s="19" t="s">
        <v>318</v>
      </c>
      <c r="AU129" s="19" t="s">
        <v>89</v>
      </c>
    </row>
    <row r="130" s="13" customFormat="1">
      <c r="A130" s="13"/>
      <c r="B130" s="171"/>
      <c r="C130" s="13"/>
      <c r="D130" s="172" t="s">
        <v>156</v>
      </c>
      <c r="E130" s="173" t="s">
        <v>3</v>
      </c>
      <c r="F130" s="174" t="s">
        <v>373</v>
      </c>
      <c r="G130" s="13"/>
      <c r="H130" s="175">
        <v>7.2000000000000002</v>
      </c>
      <c r="I130" s="13"/>
      <c r="J130" s="13"/>
      <c r="K130" s="13"/>
      <c r="L130" s="171"/>
      <c r="M130" s="176"/>
      <c r="N130" s="177"/>
      <c r="O130" s="177"/>
      <c r="P130" s="177"/>
      <c r="Q130" s="177"/>
      <c r="R130" s="177"/>
      <c r="S130" s="177"/>
      <c r="T130" s="178"/>
      <c r="U130" s="13"/>
      <c r="V130" s="13"/>
      <c r="W130" s="13"/>
      <c r="X130" s="13"/>
      <c r="Y130" s="13"/>
      <c r="Z130" s="13"/>
      <c r="AA130" s="13"/>
      <c r="AB130" s="13"/>
      <c r="AC130" s="13"/>
      <c r="AD130" s="13"/>
      <c r="AE130" s="13"/>
      <c r="AT130" s="173" t="s">
        <v>156</v>
      </c>
      <c r="AU130" s="173" t="s">
        <v>89</v>
      </c>
      <c r="AV130" s="13" t="s">
        <v>89</v>
      </c>
      <c r="AW130" s="13" t="s">
        <v>41</v>
      </c>
      <c r="AX130" s="13" t="s">
        <v>79</v>
      </c>
      <c r="AY130" s="173" t="s">
        <v>142</v>
      </c>
    </row>
    <row r="131" s="13" customFormat="1">
      <c r="A131" s="13"/>
      <c r="B131" s="171"/>
      <c r="C131" s="13"/>
      <c r="D131" s="172" t="s">
        <v>156</v>
      </c>
      <c r="E131" s="173" t="s">
        <v>3</v>
      </c>
      <c r="F131" s="174" t="s">
        <v>374</v>
      </c>
      <c r="G131" s="13"/>
      <c r="H131" s="175">
        <v>1.6000000000000001</v>
      </c>
      <c r="I131" s="13"/>
      <c r="J131" s="13"/>
      <c r="K131" s="13"/>
      <c r="L131" s="171"/>
      <c r="M131" s="176"/>
      <c r="N131" s="177"/>
      <c r="O131" s="177"/>
      <c r="P131" s="177"/>
      <c r="Q131" s="177"/>
      <c r="R131" s="177"/>
      <c r="S131" s="177"/>
      <c r="T131" s="178"/>
      <c r="U131" s="13"/>
      <c r="V131" s="13"/>
      <c r="W131" s="13"/>
      <c r="X131" s="13"/>
      <c r="Y131" s="13"/>
      <c r="Z131" s="13"/>
      <c r="AA131" s="13"/>
      <c r="AB131" s="13"/>
      <c r="AC131" s="13"/>
      <c r="AD131" s="13"/>
      <c r="AE131" s="13"/>
      <c r="AT131" s="173" t="s">
        <v>156</v>
      </c>
      <c r="AU131" s="173" t="s">
        <v>89</v>
      </c>
      <c r="AV131" s="13" t="s">
        <v>89</v>
      </c>
      <c r="AW131" s="13" t="s">
        <v>41</v>
      </c>
      <c r="AX131" s="13" t="s">
        <v>79</v>
      </c>
      <c r="AY131" s="173" t="s">
        <v>142</v>
      </c>
    </row>
    <row r="132" s="13" customFormat="1">
      <c r="A132" s="13"/>
      <c r="B132" s="171"/>
      <c r="C132" s="13"/>
      <c r="D132" s="172" t="s">
        <v>156</v>
      </c>
      <c r="E132" s="173" t="s">
        <v>3</v>
      </c>
      <c r="F132" s="174" t="s">
        <v>375</v>
      </c>
      <c r="G132" s="13"/>
      <c r="H132" s="175">
        <v>31.248000000000001</v>
      </c>
      <c r="I132" s="13"/>
      <c r="J132" s="13"/>
      <c r="K132" s="13"/>
      <c r="L132" s="171"/>
      <c r="M132" s="176"/>
      <c r="N132" s="177"/>
      <c r="O132" s="177"/>
      <c r="P132" s="177"/>
      <c r="Q132" s="177"/>
      <c r="R132" s="177"/>
      <c r="S132" s="177"/>
      <c r="T132" s="178"/>
      <c r="U132" s="13"/>
      <c r="V132" s="13"/>
      <c r="W132" s="13"/>
      <c r="X132" s="13"/>
      <c r="Y132" s="13"/>
      <c r="Z132" s="13"/>
      <c r="AA132" s="13"/>
      <c r="AB132" s="13"/>
      <c r="AC132" s="13"/>
      <c r="AD132" s="13"/>
      <c r="AE132" s="13"/>
      <c r="AT132" s="173" t="s">
        <v>156</v>
      </c>
      <c r="AU132" s="173" t="s">
        <v>89</v>
      </c>
      <c r="AV132" s="13" t="s">
        <v>89</v>
      </c>
      <c r="AW132" s="13" t="s">
        <v>41</v>
      </c>
      <c r="AX132" s="13" t="s">
        <v>79</v>
      </c>
      <c r="AY132" s="173" t="s">
        <v>142</v>
      </c>
    </row>
    <row r="133" s="13" customFormat="1">
      <c r="A133" s="13"/>
      <c r="B133" s="171"/>
      <c r="C133" s="13"/>
      <c r="D133" s="172" t="s">
        <v>156</v>
      </c>
      <c r="E133" s="173" t="s">
        <v>3</v>
      </c>
      <c r="F133" s="174" t="s">
        <v>376</v>
      </c>
      <c r="G133" s="13"/>
      <c r="H133" s="175">
        <v>3.1499999999999999</v>
      </c>
      <c r="I133" s="13"/>
      <c r="J133" s="13"/>
      <c r="K133" s="13"/>
      <c r="L133" s="171"/>
      <c r="M133" s="176"/>
      <c r="N133" s="177"/>
      <c r="O133" s="177"/>
      <c r="P133" s="177"/>
      <c r="Q133" s="177"/>
      <c r="R133" s="177"/>
      <c r="S133" s="177"/>
      <c r="T133" s="178"/>
      <c r="U133" s="13"/>
      <c r="V133" s="13"/>
      <c r="W133" s="13"/>
      <c r="X133" s="13"/>
      <c r="Y133" s="13"/>
      <c r="Z133" s="13"/>
      <c r="AA133" s="13"/>
      <c r="AB133" s="13"/>
      <c r="AC133" s="13"/>
      <c r="AD133" s="13"/>
      <c r="AE133" s="13"/>
      <c r="AT133" s="173" t="s">
        <v>156</v>
      </c>
      <c r="AU133" s="173" t="s">
        <v>89</v>
      </c>
      <c r="AV133" s="13" t="s">
        <v>89</v>
      </c>
      <c r="AW133" s="13" t="s">
        <v>41</v>
      </c>
      <c r="AX133" s="13" t="s">
        <v>79</v>
      </c>
      <c r="AY133" s="173" t="s">
        <v>142</v>
      </c>
    </row>
    <row r="134" s="13" customFormat="1">
      <c r="A134" s="13"/>
      <c r="B134" s="171"/>
      <c r="C134" s="13"/>
      <c r="D134" s="172" t="s">
        <v>156</v>
      </c>
      <c r="E134" s="173" t="s">
        <v>3</v>
      </c>
      <c r="F134" s="174" t="s">
        <v>377</v>
      </c>
      <c r="G134" s="13"/>
      <c r="H134" s="175">
        <v>6.1239999999999997</v>
      </c>
      <c r="I134" s="13"/>
      <c r="J134" s="13"/>
      <c r="K134" s="13"/>
      <c r="L134" s="171"/>
      <c r="M134" s="176"/>
      <c r="N134" s="177"/>
      <c r="O134" s="177"/>
      <c r="P134" s="177"/>
      <c r="Q134" s="177"/>
      <c r="R134" s="177"/>
      <c r="S134" s="177"/>
      <c r="T134" s="178"/>
      <c r="U134" s="13"/>
      <c r="V134" s="13"/>
      <c r="W134" s="13"/>
      <c r="X134" s="13"/>
      <c r="Y134" s="13"/>
      <c r="Z134" s="13"/>
      <c r="AA134" s="13"/>
      <c r="AB134" s="13"/>
      <c r="AC134" s="13"/>
      <c r="AD134" s="13"/>
      <c r="AE134" s="13"/>
      <c r="AT134" s="173" t="s">
        <v>156</v>
      </c>
      <c r="AU134" s="173" t="s">
        <v>89</v>
      </c>
      <c r="AV134" s="13" t="s">
        <v>89</v>
      </c>
      <c r="AW134" s="13" t="s">
        <v>41</v>
      </c>
      <c r="AX134" s="13" t="s">
        <v>79</v>
      </c>
      <c r="AY134" s="173" t="s">
        <v>142</v>
      </c>
    </row>
    <row r="135" s="13" customFormat="1">
      <c r="A135" s="13"/>
      <c r="B135" s="171"/>
      <c r="C135" s="13"/>
      <c r="D135" s="172" t="s">
        <v>156</v>
      </c>
      <c r="E135" s="173" t="s">
        <v>3</v>
      </c>
      <c r="F135" s="174" t="s">
        <v>378</v>
      </c>
      <c r="G135" s="13"/>
      <c r="H135" s="175">
        <v>1.8</v>
      </c>
      <c r="I135" s="13"/>
      <c r="J135" s="13"/>
      <c r="K135" s="13"/>
      <c r="L135" s="171"/>
      <c r="M135" s="176"/>
      <c r="N135" s="177"/>
      <c r="O135" s="177"/>
      <c r="P135" s="177"/>
      <c r="Q135" s="177"/>
      <c r="R135" s="177"/>
      <c r="S135" s="177"/>
      <c r="T135" s="178"/>
      <c r="U135" s="13"/>
      <c r="V135" s="13"/>
      <c r="W135" s="13"/>
      <c r="X135" s="13"/>
      <c r="Y135" s="13"/>
      <c r="Z135" s="13"/>
      <c r="AA135" s="13"/>
      <c r="AB135" s="13"/>
      <c r="AC135" s="13"/>
      <c r="AD135" s="13"/>
      <c r="AE135" s="13"/>
      <c r="AT135" s="173" t="s">
        <v>156</v>
      </c>
      <c r="AU135" s="173" t="s">
        <v>89</v>
      </c>
      <c r="AV135" s="13" t="s">
        <v>89</v>
      </c>
      <c r="AW135" s="13" t="s">
        <v>41</v>
      </c>
      <c r="AX135" s="13" t="s">
        <v>79</v>
      </c>
      <c r="AY135" s="173" t="s">
        <v>142</v>
      </c>
    </row>
    <row r="136" s="14" customFormat="1">
      <c r="A136" s="14"/>
      <c r="B136" s="179"/>
      <c r="C136" s="14"/>
      <c r="D136" s="172" t="s">
        <v>156</v>
      </c>
      <c r="E136" s="180" t="s">
        <v>3</v>
      </c>
      <c r="F136" s="181" t="s">
        <v>158</v>
      </c>
      <c r="G136" s="14"/>
      <c r="H136" s="182">
        <v>51.122</v>
      </c>
      <c r="I136" s="14"/>
      <c r="J136" s="14"/>
      <c r="K136" s="14"/>
      <c r="L136" s="179"/>
      <c r="M136" s="183"/>
      <c r="N136" s="184"/>
      <c r="O136" s="184"/>
      <c r="P136" s="184"/>
      <c r="Q136" s="184"/>
      <c r="R136" s="184"/>
      <c r="S136" s="184"/>
      <c r="T136" s="185"/>
      <c r="U136" s="14"/>
      <c r="V136" s="14"/>
      <c r="W136" s="14"/>
      <c r="X136" s="14"/>
      <c r="Y136" s="14"/>
      <c r="Z136" s="14"/>
      <c r="AA136" s="14"/>
      <c r="AB136" s="14"/>
      <c r="AC136" s="14"/>
      <c r="AD136" s="14"/>
      <c r="AE136" s="14"/>
      <c r="AT136" s="180" t="s">
        <v>156</v>
      </c>
      <c r="AU136" s="180" t="s">
        <v>89</v>
      </c>
      <c r="AV136" s="14" t="s">
        <v>151</v>
      </c>
      <c r="AW136" s="14" t="s">
        <v>4</v>
      </c>
      <c r="AX136" s="14" t="s">
        <v>87</v>
      </c>
      <c r="AY136" s="180" t="s">
        <v>142</v>
      </c>
    </row>
    <row r="137" s="2" customFormat="1" ht="16.5" customHeight="1">
      <c r="A137" s="33"/>
      <c r="B137" s="158"/>
      <c r="C137" s="192" t="s">
        <v>204</v>
      </c>
      <c r="D137" s="192" t="s">
        <v>379</v>
      </c>
      <c r="E137" s="193" t="s">
        <v>380</v>
      </c>
      <c r="F137" s="194" t="s">
        <v>381</v>
      </c>
      <c r="G137" s="195" t="s">
        <v>354</v>
      </c>
      <c r="H137" s="196">
        <v>102.244</v>
      </c>
      <c r="I137" s="197">
        <v>237</v>
      </c>
      <c r="J137" s="197">
        <f>ROUND(I137*H137,2)</f>
        <v>24231.830000000002</v>
      </c>
      <c r="K137" s="194" t="s">
        <v>149</v>
      </c>
      <c r="L137" s="198"/>
      <c r="M137" s="199" t="s">
        <v>3</v>
      </c>
      <c r="N137" s="200" t="s">
        <v>52</v>
      </c>
      <c r="O137" s="167">
        <v>0</v>
      </c>
      <c r="P137" s="167">
        <f>O137*H137</f>
        <v>0</v>
      </c>
      <c r="Q137" s="167">
        <v>1</v>
      </c>
      <c r="R137" s="167">
        <f>Q137*H137</f>
        <v>102.244</v>
      </c>
      <c r="S137" s="167">
        <v>0</v>
      </c>
      <c r="T137" s="168">
        <f>S137*H137</f>
        <v>0</v>
      </c>
      <c r="U137" s="33"/>
      <c r="V137" s="33"/>
      <c r="W137" s="33"/>
      <c r="X137" s="33"/>
      <c r="Y137" s="33"/>
      <c r="Z137" s="33"/>
      <c r="AA137" s="33"/>
      <c r="AB137" s="33"/>
      <c r="AC137" s="33"/>
      <c r="AD137" s="33"/>
      <c r="AE137" s="33"/>
      <c r="AR137" s="169" t="s">
        <v>184</v>
      </c>
      <c r="AT137" s="169" t="s">
        <v>379</v>
      </c>
      <c r="AU137" s="169" t="s">
        <v>89</v>
      </c>
      <c r="AY137" s="19" t="s">
        <v>142</v>
      </c>
      <c r="BE137" s="170">
        <f>IF(N137="základní",J137,0)</f>
        <v>0</v>
      </c>
      <c r="BF137" s="170">
        <f>IF(N137="snížená",J137,0)</f>
        <v>0</v>
      </c>
      <c r="BG137" s="170">
        <f>IF(N137="zákl. přenesená",J137,0)</f>
        <v>24231.830000000002</v>
      </c>
      <c r="BH137" s="170">
        <f>IF(N137="sníž. přenesená",J137,0)</f>
        <v>0</v>
      </c>
      <c r="BI137" s="170">
        <f>IF(N137="nulová",J137,0)</f>
        <v>0</v>
      </c>
      <c r="BJ137" s="19" t="s">
        <v>151</v>
      </c>
      <c r="BK137" s="170">
        <f>ROUND(I137*H137,2)</f>
        <v>24231.830000000002</v>
      </c>
      <c r="BL137" s="19" t="s">
        <v>151</v>
      </c>
      <c r="BM137" s="169" t="s">
        <v>382</v>
      </c>
    </row>
    <row r="138" s="13" customFormat="1">
      <c r="A138" s="13"/>
      <c r="B138" s="171"/>
      <c r="C138" s="13"/>
      <c r="D138" s="172" t="s">
        <v>156</v>
      </c>
      <c r="E138" s="173" t="s">
        <v>3</v>
      </c>
      <c r="F138" s="174" t="s">
        <v>383</v>
      </c>
      <c r="G138" s="13"/>
      <c r="H138" s="175">
        <v>102.244</v>
      </c>
      <c r="I138" s="13"/>
      <c r="J138" s="13"/>
      <c r="K138" s="13"/>
      <c r="L138" s="171"/>
      <c r="M138" s="176"/>
      <c r="N138" s="177"/>
      <c r="O138" s="177"/>
      <c r="P138" s="177"/>
      <c r="Q138" s="177"/>
      <c r="R138" s="177"/>
      <c r="S138" s="177"/>
      <c r="T138" s="178"/>
      <c r="U138" s="13"/>
      <c r="V138" s="13"/>
      <c r="W138" s="13"/>
      <c r="X138" s="13"/>
      <c r="Y138" s="13"/>
      <c r="Z138" s="13"/>
      <c r="AA138" s="13"/>
      <c r="AB138" s="13"/>
      <c r="AC138" s="13"/>
      <c r="AD138" s="13"/>
      <c r="AE138" s="13"/>
      <c r="AT138" s="173" t="s">
        <v>156</v>
      </c>
      <c r="AU138" s="173" t="s">
        <v>89</v>
      </c>
      <c r="AV138" s="13" t="s">
        <v>89</v>
      </c>
      <c r="AW138" s="13" t="s">
        <v>41</v>
      </c>
      <c r="AX138" s="13" t="s">
        <v>79</v>
      </c>
      <c r="AY138" s="173" t="s">
        <v>142</v>
      </c>
    </row>
    <row r="139" s="14" customFormat="1">
      <c r="A139" s="14"/>
      <c r="B139" s="179"/>
      <c r="C139" s="14"/>
      <c r="D139" s="172" t="s">
        <v>156</v>
      </c>
      <c r="E139" s="180" t="s">
        <v>3</v>
      </c>
      <c r="F139" s="181" t="s">
        <v>158</v>
      </c>
      <c r="G139" s="14"/>
      <c r="H139" s="182">
        <v>102.244</v>
      </c>
      <c r="I139" s="14"/>
      <c r="J139" s="14"/>
      <c r="K139" s="14"/>
      <c r="L139" s="179"/>
      <c r="M139" s="183"/>
      <c r="N139" s="184"/>
      <c r="O139" s="184"/>
      <c r="P139" s="184"/>
      <c r="Q139" s="184"/>
      <c r="R139" s="184"/>
      <c r="S139" s="184"/>
      <c r="T139" s="185"/>
      <c r="U139" s="14"/>
      <c r="V139" s="14"/>
      <c r="W139" s="14"/>
      <c r="X139" s="14"/>
      <c r="Y139" s="14"/>
      <c r="Z139" s="14"/>
      <c r="AA139" s="14"/>
      <c r="AB139" s="14"/>
      <c r="AC139" s="14"/>
      <c r="AD139" s="14"/>
      <c r="AE139" s="14"/>
      <c r="AT139" s="180" t="s">
        <v>156</v>
      </c>
      <c r="AU139" s="180" t="s">
        <v>89</v>
      </c>
      <c r="AV139" s="14" t="s">
        <v>151</v>
      </c>
      <c r="AW139" s="14" t="s">
        <v>4</v>
      </c>
      <c r="AX139" s="14" t="s">
        <v>87</v>
      </c>
      <c r="AY139" s="180" t="s">
        <v>142</v>
      </c>
    </row>
    <row r="140" s="2" customFormat="1" ht="16.5" customHeight="1">
      <c r="A140" s="33"/>
      <c r="B140" s="158"/>
      <c r="C140" s="159" t="s">
        <v>208</v>
      </c>
      <c r="D140" s="159" t="s">
        <v>145</v>
      </c>
      <c r="E140" s="160" t="s">
        <v>384</v>
      </c>
      <c r="F140" s="161" t="s">
        <v>385</v>
      </c>
      <c r="G140" s="162" t="s">
        <v>332</v>
      </c>
      <c r="H140" s="163">
        <v>11.289999999999999</v>
      </c>
      <c r="I140" s="164">
        <v>11.4</v>
      </c>
      <c r="J140" s="164">
        <f>ROUND(I140*H140,2)</f>
        <v>128.71000000000001</v>
      </c>
      <c r="K140" s="161" t="s">
        <v>316</v>
      </c>
      <c r="L140" s="34"/>
      <c r="M140" s="165" t="s">
        <v>3</v>
      </c>
      <c r="N140" s="166" t="s">
        <v>52</v>
      </c>
      <c r="O140" s="167">
        <v>0.017999999999999999</v>
      </c>
      <c r="P140" s="167">
        <f>O140*H140</f>
        <v>0.20321999999999996</v>
      </c>
      <c r="Q140" s="167">
        <v>0</v>
      </c>
      <c r="R140" s="167">
        <f>Q140*H140</f>
        <v>0</v>
      </c>
      <c r="S140" s="167">
        <v>0</v>
      </c>
      <c r="T140" s="168">
        <f>S140*H140</f>
        <v>0</v>
      </c>
      <c r="U140" s="33"/>
      <c r="V140" s="33"/>
      <c r="W140" s="33"/>
      <c r="X140" s="33"/>
      <c r="Y140" s="33"/>
      <c r="Z140" s="33"/>
      <c r="AA140" s="33"/>
      <c r="AB140" s="33"/>
      <c r="AC140" s="33"/>
      <c r="AD140" s="33"/>
      <c r="AE140" s="33"/>
      <c r="AR140" s="169" t="s">
        <v>151</v>
      </c>
      <c r="AT140" s="169" t="s">
        <v>145</v>
      </c>
      <c r="AU140" s="169" t="s">
        <v>89</v>
      </c>
      <c r="AY140" s="19" t="s">
        <v>142</v>
      </c>
      <c r="BE140" s="170">
        <f>IF(N140="základní",J140,0)</f>
        <v>0</v>
      </c>
      <c r="BF140" s="170">
        <f>IF(N140="snížená",J140,0)</f>
        <v>0</v>
      </c>
      <c r="BG140" s="170">
        <f>IF(N140="zákl. přenesená",J140,0)</f>
        <v>128.71000000000001</v>
      </c>
      <c r="BH140" s="170">
        <f>IF(N140="sníž. přenesená",J140,0)</f>
        <v>0</v>
      </c>
      <c r="BI140" s="170">
        <f>IF(N140="nulová",J140,0)</f>
        <v>0</v>
      </c>
      <c r="BJ140" s="19" t="s">
        <v>151</v>
      </c>
      <c r="BK140" s="170">
        <f>ROUND(I140*H140,2)</f>
        <v>128.71000000000001</v>
      </c>
      <c r="BL140" s="19" t="s">
        <v>151</v>
      </c>
      <c r="BM140" s="169" t="s">
        <v>386</v>
      </c>
    </row>
    <row r="141" s="2" customFormat="1">
      <c r="A141" s="33"/>
      <c r="B141" s="34"/>
      <c r="C141" s="33"/>
      <c r="D141" s="172" t="s">
        <v>318</v>
      </c>
      <c r="E141" s="33"/>
      <c r="F141" s="186" t="s">
        <v>387</v>
      </c>
      <c r="G141" s="33"/>
      <c r="H141" s="33"/>
      <c r="I141" s="33"/>
      <c r="J141" s="33"/>
      <c r="K141" s="33"/>
      <c r="L141" s="34"/>
      <c r="M141" s="187"/>
      <c r="N141" s="188"/>
      <c r="O141" s="67"/>
      <c r="P141" s="67"/>
      <c r="Q141" s="67"/>
      <c r="R141" s="67"/>
      <c r="S141" s="67"/>
      <c r="T141" s="68"/>
      <c r="U141" s="33"/>
      <c r="V141" s="33"/>
      <c r="W141" s="33"/>
      <c r="X141" s="33"/>
      <c r="Y141" s="33"/>
      <c r="Z141" s="33"/>
      <c r="AA141" s="33"/>
      <c r="AB141" s="33"/>
      <c r="AC141" s="33"/>
      <c r="AD141" s="33"/>
      <c r="AE141" s="33"/>
      <c r="AT141" s="19" t="s">
        <v>318</v>
      </c>
      <c r="AU141" s="19" t="s">
        <v>89</v>
      </c>
    </row>
    <row r="142" s="13" customFormat="1">
      <c r="A142" s="13"/>
      <c r="B142" s="171"/>
      <c r="C142" s="13"/>
      <c r="D142" s="172" t="s">
        <v>156</v>
      </c>
      <c r="E142" s="173" t="s">
        <v>3</v>
      </c>
      <c r="F142" s="174" t="s">
        <v>388</v>
      </c>
      <c r="G142" s="13"/>
      <c r="H142" s="175">
        <v>2.7999999999999998</v>
      </c>
      <c r="I142" s="13"/>
      <c r="J142" s="13"/>
      <c r="K142" s="13"/>
      <c r="L142" s="171"/>
      <c r="M142" s="176"/>
      <c r="N142" s="177"/>
      <c r="O142" s="177"/>
      <c r="P142" s="177"/>
      <c r="Q142" s="177"/>
      <c r="R142" s="177"/>
      <c r="S142" s="177"/>
      <c r="T142" s="178"/>
      <c r="U142" s="13"/>
      <c r="V142" s="13"/>
      <c r="W142" s="13"/>
      <c r="X142" s="13"/>
      <c r="Y142" s="13"/>
      <c r="Z142" s="13"/>
      <c r="AA142" s="13"/>
      <c r="AB142" s="13"/>
      <c r="AC142" s="13"/>
      <c r="AD142" s="13"/>
      <c r="AE142" s="13"/>
      <c r="AT142" s="173" t="s">
        <v>156</v>
      </c>
      <c r="AU142" s="173" t="s">
        <v>89</v>
      </c>
      <c r="AV142" s="13" t="s">
        <v>89</v>
      </c>
      <c r="AW142" s="13" t="s">
        <v>41</v>
      </c>
      <c r="AX142" s="13" t="s">
        <v>79</v>
      </c>
      <c r="AY142" s="173" t="s">
        <v>142</v>
      </c>
    </row>
    <row r="143" s="13" customFormat="1">
      <c r="A143" s="13"/>
      <c r="B143" s="171"/>
      <c r="C143" s="13"/>
      <c r="D143" s="172" t="s">
        <v>156</v>
      </c>
      <c r="E143" s="173" t="s">
        <v>3</v>
      </c>
      <c r="F143" s="174" t="s">
        <v>389</v>
      </c>
      <c r="G143" s="13"/>
      <c r="H143" s="175">
        <v>7.29</v>
      </c>
      <c r="I143" s="13"/>
      <c r="J143" s="13"/>
      <c r="K143" s="13"/>
      <c r="L143" s="171"/>
      <c r="M143" s="176"/>
      <c r="N143" s="177"/>
      <c r="O143" s="177"/>
      <c r="P143" s="177"/>
      <c r="Q143" s="177"/>
      <c r="R143" s="177"/>
      <c r="S143" s="177"/>
      <c r="T143" s="178"/>
      <c r="U143" s="13"/>
      <c r="V143" s="13"/>
      <c r="W143" s="13"/>
      <c r="X143" s="13"/>
      <c r="Y143" s="13"/>
      <c r="Z143" s="13"/>
      <c r="AA143" s="13"/>
      <c r="AB143" s="13"/>
      <c r="AC143" s="13"/>
      <c r="AD143" s="13"/>
      <c r="AE143" s="13"/>
      <c r="AT143" s="173" t="s">
        <v>156</v>
      </c>
      <c r="AU143" s="173" t="s">
        <v>89</v>
      </c>
      <c r="AV143" s="13" t="s">
        <v>89</v>
      </c>
      <c r="AW143" s="13" t="s">
        <v>41</v>
      </c>
      <c r="AX143" s="13" t="s">
        <v>79</v>
      </c>
      <c r="AY143" s="173" t="s">
        <v>142</v>
      </c>
    </row>
    <row r="144" s="13" customFormat="1">
      <c r="A144" s="13"/>
      <c r="B144" s="171"/>
      <c r="C144" s="13"/>
      <c r="D144" s="172" t="s">
        <v>156</v>
      </c>
      <c r="E144" s="173" t="s">
        <v>3</v>
      </c>
      <c r="F144" s="174" t="s">
        <v>390</v>
      </c>
      <c r="G144" s="13"/>
      <c r="H144" s="175">
        <v>1.2</v>
      </c>
      <c r="I144" s="13"/>
      <c r="J144" s="13"/>
      <c r="K144" s="13"/>
      <c r="L144" s="171"/>
      <c r="M144" s="176"/>
      <c r="N144" s="177"/>
      <c r="O144" s="177"/>
      <c r="P144" s="177"/>
      <c r="Q144" s="177"/>
      <c r="R144" s="177"/>
      <c r="S144" s="177"/>
      <c r="T144" s="178"/>
      <c r="U144" s="13"/>
      <c r="V144" s="13"/>
      <c r="W144" s="13"/>
      <c r="X144" s="13"/>
      <c r="Y144" s="13"/>
      <c r="Z144" s="13"/>
      <c r="AA144" s="13"/>
      <c r="AB144" s="13"/>
      <c r="AC144" s="13"/>
      <c r="AD144" s="13"/>
      <c r="AE144" s="13"/>
      <c r="AT144" s="173" t="s">
        <v>156</v>
      </c>
      <c r="AU144" s="173" t="s">
        <v>89</v>
      </c>
      <c r="AV144" s="13" t="s">
        <v>89</v>
      </c>
      <c r="AW144" s="13" t="s">
        <v>41</v>
      </c>
      <c r="AX144" s="13" t="s">
        <v>79</v>
      </c>
      <c r="AY144" s="173" t="s">
        <v>142</v>
      </c>
    </row>
    <row r="145" s="14" customFormat="1">
      <c r="A145" s="14"/>
      <c r="B145" s="179"/>
      <c r="C145" s="14"/>
      <c r="D145" s="172" t="s">
        <v>156</v>
      </c>
      <c r="E145" s="180" t="s">
        <v>3</v>
      </c>
      <c r="F145" s="181" t="s">
        <v>158</v>
      </c>
      <c r="G145" s="14"/>
      <c r="H145" s="182">
        <v>11.289999999999999</v>
      </c>
      <c r="I145" s="14"/>
      <c r="J145" s="14"/>
      <c r="K145" s="14"/>
      <c r="L145" s="179"/>
      <c r="M145" s="183"/>
      <c r="N145" s="184"/>
      <c r="O145" s="184"/>
      <c r="P145" s="184"/>
      <c r="Q145" s="184"/>
      <c r="R145" s="184"/>
      <c r="S145" s="184"/>
      <c r="T145" s="185"/>
      <c r="U145" s="14"/>
      <c r="V145" s="14"/>
      <c r="W145" s="14"/>
      <c r="X145" s="14"/>
      <c r="Y145" s="14"/>
      <c r="Z145" s="14"/>
      <c r="AA145" s="14"/>
      <c r="AB145" s="14"/>
      <c r="AC145" s="14"/>
      <c r="AD145" s="14"/>
      <c r="AE145" s="14"/>
      <c r="AT145" s="180" t="s">
        <v>156</v>
      </c>
      <c r="AU145" s="180" t="s">
        <v>89</v>
      </c>
      <c r="AV145" s="14" t="s">
        <v>151</v>
      </c>
      <c r="AW145" s="14" t="s">
        <v>4</v>
      </c>
      <c r="AX145" s="14" t="s">
        <v>87</v>
      </c>
      <c r="AY145" s="180" t="s">
        <v>142</v>
      </c>
    </row>
    <row r="146" s="12" customFormat="1" ht="22.8" customHeight="1">
      <c r="A146" s="12"/>
      <c r="B146" s="146"/>
      <c r="C146" s="12"/>
      <c r="D146" s="147" t="s">
        <v>78</v>
      </c>
      <c r="E146" s="156" t="s">
        <v>184</v>
      </c>
      <c r="F146" s="156" t="s">
        <v>391</v>
      </c>
      <c r="G146" s="12"/>
      <c r="H146" s="12"/>
      <c r="I146" s="12"/>
      <c r="J146" s="157">
        <f>BK146</f>
        <v>327936.5</v>
      </c>
      <c r="K146" s="12"/>
      <c r="L146" s="146"/>
      <c r="M146" s="150"/>
      <c r="N146" s="151"/>
      <c r="O146" s="151"/>
      <c r="P146" s="152">
        <f>SUM(P147:P275)</f>
        <v>235.0556</v>
      </c>
      <c r="Q146" s="151"/>
      <c r="R146" s="152">
        <f>SUM(R147:R275)</f>
        <v>27.746078000000004</v>
      </c>
      <c r="S146" s="151"/>
      <c r="T146" s="153">
        <f>SUM(T147:T275)</f>
        <v>0</v>
      </c>
      <c r="U146" s="12"/>
      <c r="V146" s="12"/>
      <c r="W146" s="12"/>
      <c r="X146" s="12"/>
      <c r="Y146" s="12"/>
      <c r="Z146" s="12"/>
      <c r="AA146" s="12"/>
      <c r="AB146" s="12"/>
      <c r="AC146" s="12"/>
      <c r="AD146" s="12"/>
      <c r="AE146" s="12"/>
      <c r="AR146" s="147" t="s">
        <v>87</v>
      </c>
      <c r="AT146" s="154" t="s">
        <v>78</v>
      </c>
      <c r="AU146" s="154" t="s">
        <v>87</v>
      </c>
      <c r="AY146" s="147" t="s">
        <v>142</v>
      </c>
      <c r="BK146" s="155">
        <f>SUM(BK147:BK275)</f>
        <v>327936.5</v>
      </c>
    </row>
    <row r="147" s="2" customFormat="1" ht="24" customHeight="1">
      <c r="A147" s="33"/>
      <c r="B147" s="158"/>
      <c r="C147" s="159" t="s">
        <v>213</v>
      </c>
      <c r="D147" s="159" t="s">
        <v>145</v>
      </c>
      <c r="E147" s="160" t="s">
        <v>392</v>
      </c>
      <c r="F147" s="161" t="s">
        <v>393</v>
      </c>
      <c r="G147" s="162" t="s">
        <v>228</v>
      </c>
      <c r="H147" s="163">
        <v>71.700000000000003</v>
      </c>
      <c r="I147" s="164">
        <v>133</v>
      </c>
      <c r="J147" s="164">
        <f>ROUND(I147*H147,2)</f>
        <v>9536.1000000000004</v>
      </c>
      <c r="K147" s="161" t="s">
        <v>316</v>
      </c>
      <c r="L147" s="34"/>
      <c r="M147" s="165" t="s">
        <v>3</v>
      </c>
      <c r="N147" s="166" t="s">
        <v>52</v>
      </c>
      <c r="O147" s="167">
        <v>0.29199999999999998</v>
      </c>
      <c r="P147" s="167">
        <f>O147*H147</f>
        <v>20.936399999999999</v>
      </c>
      <c r="Q147" s="167">
        <v>1.0000000000000001E-05</v>
      </c>
      <c r="R147" s="167">
        <f>Q147*H147</f>
        <v>0.00071700000000000008</v>
      </c>
      <c r="S147" s="167">
        <v>0</v>
      </c>
      <c r="T147" s="168">
        <f>S147*H147</f>
        <v>0</v>
      </c>
      <c r="U147" s="33"/>
      <c r="V147" s="33"/>
      <c r="W147" s="33"/>
      <c r="X147" s="33"/>
      <c r="Y147" s="33"/>
      <c r="Z147" s="33"/>
      <c r="AA147" s="33"/>
      <c r="AB147" s="33"/>
      <c r="AC147" s="33"/>
      <c r="AD147" s="33"/>
      <c r="AE147" s="33"/>
      <c r="AR147" s="169" t="s">
        <v>151</v>
      </c>
      <c r="AT147" s="169" t="s">
        <v>145</v>
      </c>
      <c r="AU147" s="169" t="s">
        <v>89</v>
      </c>
      <c r="AY147" s="19" t="s">
        <v>142</v>
      </c>
      <c r="BE147" s="170">
        <f>IF(N147="základní",J147,0)</f>
        <v>0</v>
      </c>
      <c r="BF147" s="170">
        <f>IF(N147="snížená",J147,0)</f>
        <v>0</v>
      </c>
      <c r="BG147" s="170">
        <f>IF(N147="zákl. přenesená",J147,0)</f>
        <v>9536.1000000000004</v>
      </c>
      <c r="BH147" s="170">
        <f>IF(N147="sníž. přenesená",J147,0)</f>
        <v>0</v>
      </c>
      <c r="BI147" s="170">
        <f>IF(N147="nulová",J147,0)</f>
        <v>0</v>
      </c>
      <c r="BJ147" s="19" t="s">
        <v>151</v>
      </c>
      <c r="BK147" s="170">
        <f>ROUND(I147*H147,2)</f>
        <v>9536.1000000000004</v>
      </c>
      <c r="BL147" s="19" t="s">
        <v>151</v>
      </c>
      <c r="BM147" s="169" t="s">
        <v>394</v>
      </c>
    </row>
    <row r="148" s="2" customFormat="1">
      <c r="A148" s="33"/>
      <c r="B148" s="34"/>
      <c r="C148" s="33"/>
      <c r="D148" s="172" t="s">
        <v>318</v>
      </c>
      <c r="E148" s="33"/>
      <c r="F148" s="186" t="s">
        <v>395</v>
      </c>
      <c r="G148" s="33"/>
      <c r="H148" s="33"/>
      <c r="I148" s="33"/>
      <c r="J148" s="33"/>
      <c r="K148" s="33"/>
      <c r="L148" s="34"/>
      <c r="M148" s="187"/>
      <c r="N148" s="188"/>
      <c r="O148" s="67"/>
      <c r="P148" s="67"/>
      <c r="Q148" s="67"/>
      <c r="R148" s="67"/>
      <c r="S148" s="67"/>
      <c r="T148" s="68"/>
      <c r="U148" s="33"/>
      <c r="V148" s="33"/>
      <c r="W148" s="33"/>
      <c r="X148" s="33"/>
      <c r="Y148" s="33"/>
      <c r="Z148" s="33"/>
      <c r="AA148" s="33"/>
      <c r="AB148" s="33"/>
      <c r="AC148" s="33"/>
      <c r="AD148" s="33"/>
      <c r="AE148" s="33"/>
      <c r="AT148" s="19" t="s">
        <v>318</v>
      </c>
      <c r="AU148" s="19" t="s">
        <v>89</v>
      </c>
    </row>
    <row r="149" s="13" customFormat="1">
      <c r="A149" s="13"/>
      <c r="B149" s="171"/>
      <c r="C149" s="13"/>
      <c r="D149" s="172" t="s">
        <v>156</v>
      </c>
      <c r="E149" s="173" t="s">
        <v>3</v>
      </c>
      <c r="F149" s="174" t="s">
        <v>396</v>
      </c>
      <c r="G149" s="13"/>
      <c r="H149" s="175">
        <v>71.700000000000003</v>
      </c>
      <c r="I149" s="13"/>
      <c r="J149" s="13"/>
      <c r="K149" s="13"/>
      <c r="L149" s="171"/>
      <c r="M149" s="176"/>
      <c r="N149" s="177"/>
      <c r="O149" s="177"/>
      <c r="P149" s="177"/>
      <c r="Q149" s="177"/>
      <c r="R149" s="177"/>
      <c r="S149" s="177"/>
      <c r="T149" s="178"/>
      <c r="U149" s="13"/>
      <c r="V149" s="13"/>
      <c r="W149" s="13"/>
      <c r="X149" s="13"/>
      <c r="Y149" s="13"/>
      <c r="Z149" s="13"/>
      <c r="AA149" s="13"/>
      <c r="AB149" s="13"/>
      <c r="AC149" s="13"/>
      <c r="AD149" s="13"/>
      <c r="AE149" s="13"/>
      <c r="AT149" s="173" t="s">
        <v>156</v>
      </c>
      <c r="AU149" s="173" t="s">
        <v>89</v>
      </c>
      <c r="AV149" s="13" t="s">
        <v>89</v>
      </c>
      <c r="AW149" s="13" t="s">
        <v>41</v>
      </c>
      <c r="AX149" s="13" t="s">
        <v>79</v>
      </c>
      <c r="AY149" s="173" t="s">
        <v>142</v>
      </c>
    </row>
    <row r="150" s="14" customFormat="1">
      <c r="A150" s="14"/>
      <c r="B150" s="179"/>
      <c r="C150" s="14"/>
      <c r="D150" s="172" t="s">
        <v>156</v>
      </c>
      <c r="E150" s="180" t="s">
        <v>3</v>
      </c>
      <c r="F150" s="181" t="s">
        <v>158</v>
      </c>
      <c r="G150" s="14"/>
      <c r="H150" s="182">
        <v>71.700000000000003</v>
      </c>
      <c r="I150" s="14"/>
      <c r="J150" s="14"/>
      <c r="K150" s="14"/>
      <c r="L150" s="179"/>
      <c r="M150" s="183"/>
      <c r="N150" s="184"/>
      <c r="O150" s="184"/>
      <c r="P150" s="184"/>
      <c r="Q150" s="184"/>
      <c r="R150" s="184"/>
      <c r="S150" s="184"/>
      <c r="T150" s="185"/>
      <c r="U150" s="14"/>
      <c r="V150" s="14"/>
      <c r="W150" s="14"/>
      <c r="X150" s="14"/>
      <c r="Y150" s="14"/>
      <c r="Z150" s="14"/>
      <c r="AA150" s="14"/>
      <c r="AB150" s="14"/>
      <c r="AC150" s="14"/>
      <c r="AD150" s="14"/>
      <c r="AE150" s="14"/>
      <c r="AT150" s="180" t="s">
        <v>156</v>
      </c>
      <c r="AU150" s="180" t="s">
        <v>89</v>
      </c>
      <c r="AV150" s="14" t="s">
        <v>151</v>
      </c>
      <c r="AW150" s="14" t="s">
        <v>4</v>
      </c>
      <c r="AX150" s="14" t="s">
        <v>87</v>
      </c>
      <c r="AY150" s="180" t="s">
        <v>142</v>
      </c>
    </row>
    <row r="151" s="2" customFormat="1" ht="16.5" customHeight="1">
      <c r="A151" s="33"/>
      <c r="B151" s="158"/>
      <c r="C151" s="192" t="s">
        <v>9</v>
      </c>
      <c r="D151" s="192" t="s">
        <v>379</v>
      </c>
      <c r="E151" s="193" t="s">
        <v>397</v>
      </c>
      <c r="F151" s="194" t="s">
        <v>398</v>
      </c>
      <c r="G151" s="195" t="s">
        <v>228</v>
      </c>
      <c r="H151" s="196">
        <v>5</v>
      </c>
      <c r="I151" s="197">
        <v>327</v>
      </c>
      <c r="J151" s="197">
        <f>ROUND(I151*H151,2)</f>
        <v>1635</v>
      </c>
      <c r="K151" s="194" t="s">
        <v>316</v>
      </c>
      <c r="L151" s="198"/>
      <c r="M151" s="199" t="s">
        <v>3</v>
      </c>
      <c r="N151" s="200" t="s">
        <v>52</v>
      </c>
      <c r="O151" s="167">
        <v>0</v>
      </c>
      <c r="P151" s="167">
        <f>O151*H151</f>
        <v>0</v>
      </c>
      <c r="Q151" s="167">
        <v>0.0026700000000000001</v>
      </c>
      <c r="R151" s="167">
        <f>Q151*H151</f>
        <v>0.013350000000000001</v>
      </c>
      <c r="S151" s="167">
        <v>0</v>
      </c>
      <c r="T151" s="168">
        <f>S151*H151</f>
        <v>0</v>
      </c>
      <c r="U151" s="33"/>
      <c r="V151" s="33"/>
      <c r="W151" s="33"/>
      <c r="X151" s="33"/>
      <c r="Y151" s="33"/>
      <c r="Z151" s="33"/>
      <c r="AA151" s="33"/>
      <c r="AB151" s="33"/>
      <c r="AC151" s="33"/>
      <c r="AD151" s="33"/>
      <c r="AE151" s="33"/>
      <c r="AR151" s="169" t="s">
        <v>184</v>
      </c>
      <c r="AT151" s="169" t="s">
        <v>379</v>
      </c>
      <c r="AU151" s="169" t="s">
        <v>89</v>
      </c>
      <c r="AY151" s="19" t="s">
        <v>142</v>
      </c>
      <c r="BE151" s="170">
        <f>IF(N151="základní",J151,0)</f>
        <v>0</v>
      </c>
      <c r="BF151" s="170">
        <f>IF(N151="snížená",J151,0)</f>
        <v>0</v>
      </c>
      <c r="BG151" s="170">
        <f>IF(N151="zákl. přenesená",J151,0)</f>
        <v>1635</v>
      </c>
      <c r="BH151" s="170">
        <f>IF(N151="sníž. přenesená",J151,0)</f>
        <v>0</v>
      </c>
      <c r="BI151" s="170">
        <f>IF(N151="nulová",J151,0)</f>
        <v>0</v>
      </c>
      <c r="BJ151" s="19" t="s">
        <v>151</v>
      </c>
      <c r="BK151" s="170">
        <f>ROUND(I151*H151,2)</f>
        <v>1635</v>
      </c>
      <c r="BL151" s="19" t="s">
        <v>151</v>
      </c>
      <c r="BM151" s="169" t="s">
        <v>399</v>
      </c>
    </row>
    <row r="152" s="13" customFormat="1">
      <c r="A152" s="13"/>
      <c r="B152" s="171"/>
      <c r="C152" s="13"/>
      <c r="D152" s="172" t="s">
        <v>156</v>
      </c>
      <c r="E152" s="173" t="s">
        <v>3</v>
      </c>
      <c r="F152" s="174" t="s">
        <v>400</v>
      </c>
      <c r="G152" s="13"/>
      <c r="H152" s="175">
        <v>5</v>
      </c>
      <c r="I152" s="13"/>
      <c r="J152" s="13"/>
      <c r="K152" s="13"/>
      <c r="L152" s="171"/>
      <c r="M152" s="176"/>
      <c r="N152" s="177"/>
      <c r="O152" s="177"/>
      <c r="P152" s="177"/>
      <c r="Q152" s="177"/>
      <c r="R152" s="177"/>
      <c r="S152" s="177"/>
      <c r="T152" s="178"/>
      <c r="U152" s="13"/>
      <c r="V152" s="13"/>
      <c r="W152" s="13"/>
      <c r="X152" s="13"/>
      <c r="Y152" s="13"/>
      <c r="Z152" s="13"/>
      <c r="AA152" s="13"/>
      <c r="AB152" s="13"/>
      <c r="AC152" s="13"/>
      <c r="AD152" s="13"/>
      <c r="AE152" s="13"/>
      <c r="AT152" s="173" t="s">
        <v>156</v>
      </c>
      <c r="AU152" s="173" t="s">
        <v>89</v>
      </c>
      <c r="AV152" s="13" t="s">
        <v>89</v>
      </c>
      <c r="AW152" s="13" t="s">
        <v>41</v>
      </c>
      <c r="AX152" s="13" t="s">
        <v>79</v>
      </c>
      <c r="AY152" s="173" t="s">
        <v>142</v>
      </c>
    </row>
    <row r="153" s="14" customFormat="1">
      <c r="A153" s="14"/>
      <c r="B153" s="179"/>
      <c r="C153" s="14"/>
      <c r="D153" s="172" t="s">
        <v>156</v>
      </c>
      <c r="E153" s="180" t="s">
        <v>3</v>
      </c>
      <c r="F153" s="181" t="s">
        <v>158</v>
      </c>
      <c r="G153" s="14"/>
      <c r="H153" s="182">
        <v>5</v>
      </c>
      <c r="I153" s="14"/>
      <c r="J153" s="14"/>
      <c r="K153" s="14"/>
      <c r="L153" s="179"/>
      <c r="M153" s="183"/>
      <c r="N153" s="184"/>
      <c r="O153" s="184"/>
      <c r="P153" s="184"/>
      <c r="Q153" s="184"/>
      <c r="R153" s="184"/>
      <c r="S153" s="184"/>
      <c r="T153" s="185"/>
      <c r="U153" s="14"/>
      <c r="V153" s="14"/>
      <c r="W153" s="14"/>
      <c r="X153" s="14"/>
      <c r="Y153" s="14"/>
      <c r="Z153" s="14"/>
      <c r="AA153" s="14"/>
      <c r="AB153" s="14"/>
      <c r="AC153" s="14"/>
      <c r="AD153" s="14"/>
      <c r="AE153" s="14"/>
      <c r="AT153" s="180" t="s">
        <v>156</v>
      </c>
      <c r="AU153" s="180" t="s">
        <v>89</v>
      </c>
      <c r="AV153" s="14" t="s">
        <v>151</v>
      </c>
      <c r="AW153" s="14" t="s">
        <v>4</v>
      </c>
      <c r="AX153" s="14" t="s">
        <v>87</v>
      </c>
      <c r="AY153" s="180" t="s">
        <v>142</v>
      </c>
    </row>
    <row r="154" s="2" customFormat="1" ht="16.5" customHeight="1">
      <c r="A154" s="33"/>
      <c r="B154" s="158"/>
      <c r="C154" s="192" t="s">
        <v>225</v>
      </c>
      <c r="D154" s="192" t="s">
        <v>379</v>
      </c>
      <c r="E154" s="193" t="s">
        <v>401</v>
      </c>
      <c r="F154" s="194" t="s">
        <v>402</v>
      </c>
      <c r="G154" s="195" t="s">
        <v>228</v>
      </c>
      <c r="H154" s="196">
        <v>5</v>
      </c>
      <c r="I154" s="197">
        <v>269</v>
      </c>
      <c r="J154" s="197">
        <f>ROUND(I154*H154,2)</f>
        <v>1345</v>
      </c>
      <c r="K154" s="194" t="s">
        <v>316</v>
      </c>
      <c r="L154" s="198"/>
      <c r="M154" s="199" t="s">
        <v>3</v>
      </c>
      <c r="N154" s="200" t="s">
        <v>52</v>
      </c>
      <c r="O154" s="167">
        <v>0</v>
      </c>
      <c r="P154" s="167">
        <f>O154*H154</f>
        <v>0</v>
      </c>
      <c r="Q154" s="167">
        <v>0.0026700000000000001</v>
      </c>
      <c r="R154" s="167">
        <f>Q154*H154</f>
        <v>0.013350000000000001</v>
      </c>
      <c r="S154" s="167">
        <v>0</v>
      </c>
      <c r="T154" s="168">
        <f>S154*H154</f>
        <v>0</v>
      </c>
      <c r="U154" s="33"/>
      <c r="V154" s="33"/>
      <c r="W154" s="33"/>
      <c r="X154" s="33"/>
      <c r="Y154" s="33"/>
      <c r="Z154" s="33"/>
      <c r="AA154" s="33"/>
      <c r="AB154" s="33"/>
      <c r="AC154" s="33"/>
      <c r="AD154" s="33"/>
      <c r="AE154" s="33"/>
      <c r="AR154" s="169" t="s">
        <v>184</v>
      </c>
      <c r="AT154" s="169" t="s">
        <v>379</v>
      </c>
      <c r="AU154" s="169" t="s">
        <v>89</v>
      </c>
      <c r="AY154" s="19" t="s">
        <v>142</v>
      </c>
      <c r="BE154" s="170">
        <f>IF(N154="základní",J154,0)</f>
        <v>0</v>
      </c>
      <c r="BF154" s="170">
        <f>IF(N154="snížená",J154,0)</f>
        <v>0</v>
      </c>
      <c r="BG154" s="170">
        <f>IF(N154="zákl. přenesená",J154,0)</f>
        <v>1345</v>
      </c>
      <c r="BH154" s="170">
        <f>IF(N154="sníž. přenesená",J154,0)</f>
        <v>0</v>
      </c>
      <c r="BI154" s="170">
        <f>IF(N154="nulová",J154,0)</f>
        <v>0</v>
      </c>
      <c r="BJ154" s="19" t="s">
        <v>151</v>
      </c>
      <c r="BK154" s="170">
        <f>ROUND(I154*H154,2)</f>
        <v>1345</v>
      </c>
      <c r="BL154" s="19" t="s">
        <v>151</v>
      </c>
      <c r="BM154" s="169" t="s">
        <v>403</v>
      </c>
    </row>
    <row r="155" s="13" customFormat="1">
      <c r="A155" s="13"/>
      <c r="B155" s="171"/>
      <c r="C155" s="13"/>
      <c r="D155" s="172" t="s">
        <v>156</v>
      </c>
      <c r="E155" s="173" t="s">
        <v>3</v>
      </c>
      <c r="F155" s="174" t="s">
        <v>404</v>
      </c>
      <c r="G155" s="13"/>
      <c r="H155" s="175">
        <v>5</v>
      </c>
      <c r="I155" s="13"/>
      <c r="J155" s="13"/>
      <c r="K155" s="13"/>
      <c r="L155" s="171"/>
      <c r="M155" s="176"/>
      <c r="N155" s="177"/>
      <c r="O155" s="177"/>
      <c r="P155" s="177"/>
      <c r="Q155" s="177"/>
      <c r="R155" s="177"/>
      <c r="S155" s="177"/>
      <c r="T155" s="178"/>
      <c r="U155" s="13"/>
      <c r="V155" s="13"/>
      <c r="W155" s="13"/>
      <c r="X155" s="13"/>
      <c r="Y155" s="13"/>
      <c r="Z155" s="13"/>
      <c r="AA155" s="13"/>
      <c r="AB155" s="13"/>
      <c r="AC155" s="13"/>
      <c r="AD155" s="13"/>
      <c r="AE155" s="13"/>
      <c r="AT155" s="173" t="s">
        <v>156</v>
      </c>
      <c r="AU155" s="173" t="s">
        <v>89</v>
      </c>
      <c r="AV155" s="13" t="s">
        <v>89</v>
      </c>
      <c r="AW155" s="13" t="s">
        <v>41</v>
      </c>
      <c r="AX155" s="13" t="s">
        <v>79</v>
      </c>
      <c r="AY155" s="173" t="s">
        <v>142</v>
      </c>
    </row>
    <row r="156" s="14" customFormat="1">
      <c r="A156" s="14"/>
      <c r="B156" s="179"/>
      <c r="C156" s="14"/>
      <c r="D156" s="172" t="s">
        <v>156</v>
      </c>
      <c r="E156" s="180" t="s">
        <v>3</v>
      </c>
      <c r="F156" s="181" t="s">
        <v>158</v>
      </c>
      <c r="G156" s="14"/>
      <c r="H156" s="182">
        <v>5</v>
      </c>
      <c r="I156" s="14"/>
      <c r="J156" s="14"/>
      <c r="K156" s="14"/>
      <c r="L156" s="179"/>
      <c r="M156" s="183"/>
      <c r="N156" s="184"/>
      <c r="O156" s="184"/>
      <c r="P156" s="184"/>
      <c r="Q156" s="184"/>
      <c r="R156" s="184"/>
      <c r="S156" s="184"/>
      <c r="T156" s="185"/>
      <c r="U156" s="14"/>
      <c r="V156" s="14"/>
      <c r="W156" s="14"/>
      <c r="X156" s="14"/>
      <c r="Y156" s="14"/>
      <c r="Z156" s="14"/>
      <c r="AA156" s="14"/>
      <c r="AB156" s="14"/>
      <c r="AC156" s="14"/>
      <c r="AD156" s="14"/>
      <c r="AE156" s="14"/>
      <c r="AT156" s="180" t="s">
        <v>156</v>
      </c>
      <c r="AU156" s="180" t="s">
        <v>89</v>
      </c>
      <c r="AV156" s="14" t="s">
        <v>151</v>
      </c>
      <c r="AW156" s="14" t="s">
        <v>4</v>
      </c>
      <c r="AX156" s="14" t="s">
        <v>87</v>
      </c>
      <c r="AY156" s="180" t="s">
        <v>142</v>
      </c>
    </row>
    <row r="157" s="2" customFormat="1" ht="16.5" customHeight="1">
      <c r="A157" s="33"/>
      <c r="B157" s="158"/>
      <c r="C157" s="192" t="s">
        <v>231</v>
      </c>
      <c r="D157" s="192" t="s">
        <v>379</v>
      </c>
      <c r="E157" s="193" t="s">
        <v>405</v>
      </c>
      <c r="F157" s="194" t="s">
        <v>406</v>
      </c>
      <c r="G157" s="195" t="s">
        <v>228</v>
      </c>
      <c r="H157" s="196">
        <v>11</v>
      </c>
      <c r="I157" s="197">
        <v>252</v>
      </c>
      <c r="J157" s="197">
        <f>ROUND(I157*H157,2)</f>
        <v>2772</v>
      </c>
      <c r="K157" s="194" t="s">
        <v>316</v>
      </c>
      <c r="L157" s="198"/>
      <c r="M157" s="199" t="s">
        <v>3</v>
      </c>
      <c r="N157" s="200" t="s">
        <v>52</v>
      </c>
      <c r="O157" s="167">
        <v>0</v>
      </c>
      <c r="P157" s="167">
        <f>O157*H157</f>
        <v>0</v>
      </c>
      <c r="Q157" s="167">
        <v>0.0026700000000000001</v>
      </c>
      <c r="R157" s="167">
        <f>Q157*H157</f>
        <v>0.02937</v>
      </c>
      <c r="S157" s="167">
        <v>0</v>
      </c>
      <c r="T157" s="168">
        <f>S157*H157</f>
        <v>0</v>
      </c>
      <c r="U157" s="33"/>
      <c r="V157" s="33"/>
      <c r="W157" s="33"/>
      <c r="X157" s="33"/>
      <c r="Y157" s="33"/>
      <c r="Z157" s="33"/>
      <c r="AA157" s="33"/>
      <c r="AB157" s="33"/>
      <c r="AC157" s="33"/>
      <c r="AD157" s="33"/>
      <c r="AE157" s="33"/>
      <c r="AR157" s="169" t="s">
        <v>184</v>
      </c>
      <c r="AT157" s="169" t="s">
        <v>379</v>
      </c>
      <c r="AU157" s="169" t="s">
        <v>89</v>
      </c>
      <c r="AY157" s="19" t="s">
        <v>142</v>
      </c>
      <c r="BE157" s="170">
        <f>IF(N157="základní",J157,0)</f>
        <v>0</v>
      </c>
      <c r="BF157" s="170">
        <f>IF(N157="snížená",J157,0)</f>
        <v>0</v>
      </c>
      <c r="BG157" s="170">
        <f>IF(N157="zákl. přenesená",J157,0)</f>
        <v>2772</v>
      </c>
      <c r="BH157" s="170">
        <f>IF(N157="sníž. přenesená",J157,0)</f>
        <v>0</v>
      </c>
      <c r="BI157" s="170">
        <f>IF(N157="nulová",J157,0)</f>
        <v>0</v>
      </c>
      <c r="BJ157" s="19" t="s">
        <v>151</v>
      </c>
      <c r="BK157" s="170">
        <f>ROUND(I157*H157,2)</f>
        <v>2772</v>
      </c>
      <c r="BL157" s="19" t="s">
        <v>151</v>
      </c>
      <c r="BM157" s="169" t="s">
        <v>407</v>
      </c>
    </row>
    <row r="158" s="13" customFormat="1">
      <c r="A158" s="13"/>
      <c r="B158" s="171"/>
      <c r="C158" s="13"/>
      <c r="D158" s="172" t="s">
        <v>156</v>
      </c>
      <c r="E158" s="173" t="s">
        <v>3</v>
      </c>
      <c r="F158" s="174" t="s">
        <v>408</v>
      </c>
      <c r="G158" s="13"/>
      <c r="H158" s="175">
        <v>11</v>
      </c>
      <c r="I158" s="13"/>
      <c r="J158" s="13"/>
      <c r="K158" s="13"/>
      <c r="L158" s="171"/>
      <c r="M158" s="176"/>
      <c r="N158" s="177"/>
      <c r="O158" s="177"/>
      <c r="P158" s="177"/>
      <c r="Q158" s="177"/>
      <c r="R158" s="177"/>
      <c r="S158" s="177"/>
      <c r="T158" s="178"/>
      <c r="U158" s="13"/>
      <c r="V158" s="13"/>
      <c r="W158" s="13"/>
      <c r="X158" s="13"/>
      <c r="Y158" s="13"/>
      <c r="Z158" s="13"/>
      <c r="AA158" s="13"/>
      <c r="AB158" s="13"/>
      <c r="AC158" s="13"/>
      <c r="AD158" s="13"/>
      <c r="AE158" s="13"/>
      <c r="AT158" s="173" t="s">
        <v>156</v>
      </c>
      <c r="AU158" s="173" t="s">
        <v>89</v>
      </c>
      <c r="AV158" s="13" t="s">
        <v>89</v>
      </c>
      <c r="AW158" s="13" t="s">
        <v>41</v>
      </c>
      <c r="AX158" s="13" t="s">
        <v>79</v>
      </c>
      <c r="AY158" s="173" t="s">
        <v>142</v>
      </c>
    </row>
    <row r="159" s="14" customFormat="1">
      <c r="A159" s="14"/>
      <c r="B159" s="179"/>
      <c r="C159" s="14"/>
      <c r="D159" s="172" t="s">
        <v>156</v>
      </c>
      <c r="E159" s="180" t="s">
        <v>3</v>
      </c>
      <c r="F159" s="181" t="s">
        <v>158</v>
      </c>
      <c r="G159" s="14"/>
      <c r="H159" s="182">
        <v>11</v>
      </c>
      <c r="I159" s="14"/>
      <c r="J159" s="14"/>
      <c r="K159" s="14"/>
      <c r="L159" s="179"/>
      <c r="M159" s="183"/>
      <c r="N159" s="184"/>
      <c r="O159" s="184"/>
      <c r="P159" s="184"/>
      <c r="Q159" s="184"/>
      <c r="R159" s="184"/>
      <c r="S159" s="184"/>
      <c r="T159" s="185"/>
      <c r="U159" s="14"/>
      <c r="V159" s="14"/>
      <c r="W159" s="14"/>
      <c r="X159" s="14"/>
      <c r="Y159" s="14"/>
      <c r="Z159" s="14"/>
      <c r="AA159" s="14"/>
      <c r="AB159" s="14"/>
      <c r="AC159" s="14"/>
      <c r="AD159" s="14"/>
      <c r="AE159" s="14"/>
      <c r="AT159" s="180" t="s">
        <v>156</v>
      </c>
      <c r="AU159" s="180" t="s">
        <v>89</v>
      </c>
      <c r="AV159" s="14" t="s">
        <v>151</v>
      </c>
      <c r="AW159" s="14" t="s">
        <v>4</v>
      </c>
      <c r="AX159" s="14" t="s">
        <v>87</v>
      </c>
      <c r="AY159" s="180" t="s">
        <v>142</v>
      </c>
    </row>
    <row r="160" s="2" customFormat="1" ht="24" customHeight="1">
      <c r="A160" s="33"/>
      <c r="B160" s="158"/>
      <c r="C160" s="159" t="s">
        <v>236</v>
      </c>
      <c r="D160" s="159" t="s">
        <v>145</v>
      </c>
      <c r="E160" s="160" t="s">
        <v>409</v>
      </c>
      <c r="F160" s="161" t="s">
        <v>410</v>
      </c>
      <c r="G160" s="162" t="s">
        <v>228</v>
      </c>
      <c r="H160" s="163">
        <v>15.1</v>
      </c>
      <c r="I160" s="164">
        <v>140</v>
      </c>
      <c r="J160" s="164">
        <f>ROUND(I160*H160,2)</f>
        <v>2114</v>
      </c>
      <c r="K160" s="161" t="s">
        <v>316</v>
      </c>
      <c r="L160" s="34"/>
      <c r="M160" s="165" t="s">
        <v>3</v>
      </c>
      <c r="N160" s="166" t="s">
        <v>52</v>
      </c>
      <c r="O160" s="167">
        <v>0.312</v>
      </c>
      <c r="P160" s="167">
        <f>O160*H160</f>
        <v>4.7111999999999998</v>
      </c>
      <c r="Q160" s="167">
        <v>1.0000000000000001E-05</v>
      </c>
      <c r="R160" s="167">
        <f>Q160*H160</f>
        <v>0.00015100000000000001</v>
      </c>
      <c r="S160" s="167">
        <v>0</v>
      </c>
      <c r="T160" s="168">
        <f>S160*H160</f>
        <v>0</v>
      </c>
      <c r="U160" s="33"/>
      <c r="V160" s="33"/>
      <c r="W160" s="33"/>
      <c r="X160" s="33"/>
      <c r="Y160" s="33"/>
      <c r="Z160" s="33"/>
      <c r="AA160" s="33"/>
      <c r="AB160" s="33"/>
      <c r="AC160" s="33"/>
      <c r="AD160" s="33"/>
      <c r="AE160" s="33"/>
      <c r="AR160" s="169" t="s">
        <v>151</v>
      </c>
      <c r="AT160" s="169" t="s">
        <v>145</v>
      </c>
      <c r="AU160" s="169" t="s">
        <v>89</v>
      </c>
      <c r="AY160" s="19" t="s">
        <v>142</v>
      </c>
      <c r="BE160" s="170">
        <f>IF(N160="základní",J160,0)</f>
        <v>0</v>
      </c>
      <c r="BF160" s="170">
        <f>IF(N160="snížená",J160,0)</f>
        <v>0</v>
      </c>
      <c r="BG160" s="170">
        <f>IF(N160="zákl. přenesená",J160,0)</f>
        <v>2114</v>
      </c>
      <c r="BH160" s="170">
        <f>IF(N160="sníž. přenesená",J160,0)</f>
        <v>0</v>
      </c>
      <c r="BI160" s="170">
        <f>IF(N160="nulová",J160,0)</f>
        <v>0</v>
      </c>
      <c r="BJ160" s="19" t="s">
        <v>151</v>
      </c>
      <c r="BK160" s="170">
        <f>ROUND(I160*H160,2)</f>
        <v>2114</v>
      </c>
      <c r="BL160" s="19" t="s">
        <v>151</v>
      </c>
      <c r="BM160" s="169" t="s">
        <v>411</v>
      </c>
    </row>
    <row r="161" s="2" customFormat="1">
      <c r="A161" s="33"/>
      <c r="B161" s="34"/>
      <c r="C161" s="33"/>
      <c r="D161" s="172" t="s">
        <v>318</v>
      </c>
      <c r="E161" s="33"/>
      <c r="F161" s="186" t="s">
        <v>395</v>
      </c>
      <c r="G161" s="33"/>
      <c r="H161" s="33"/>
      <c r="I161" s="33"/>
      <c r="J161" s="33"/>
      <c r="K161" s="33"/>
      <c r="L161" s="34"/>
      <c r="M161" s="187"/>
      <c r="N161" s="188"/>
      <c r="O161" s="67"/>
      <c r="P161" s="67"/>
      <c r="Q161" s="67"/>
      <c r="R161" s="67"/>
      <c r="S161" s="67"/>
      <c r="T161" s="68"/>
      <c r="U161" s="33"/>
      <c r="V161" s="33"/>
      <c r="W161" s="33"/>
      <c r="X161" s="33"/>
      <c r="Y161" s="33"/>
      <c r="Z161" s="33"/>
      <c r="AA161" s="33"/>
      <c r="AB161" s="33"/>
      <c r="AC161" s="33"/>
      <c r="AD161" s="33"/>
      <c r="AE161" s="33"/>
      <c r="AT161" s="19" t="s">
        <v>318</v>
      </c>
      <c r="AU161" s="19" t="s">
        <v>89</v>
      </c>
    </row>
    <row r="162" s="13" customFormat="1">
      <c r="A162" s="13"/>
      <c r="B162" s="171"/>
      <c r="C162" s="13"/>
      <c r="D162" s="172" t="s">
        <v>156</v>
      </c>
      <c r="E162" s="173" t="s">
        <v>3</v>
      </c>
      <c r="F162" s="174" t="s">
        <v>412</v>
      </c>
      <c r="G162" s="13"/>
      <c r="H162" s="175">
        <v>15.1</v>
      </c>
      <c r="I162" s="13"/>
      <c r="J162" s="13"/>
      <c r="K162" s="13"/>
      <c r="L162" s="171"/>
      <c r="M162" s="176"/>
      <c r="N162" s="177"/>
      <c r="O162" s="177"/>
      <c r="P162" s="177"/>
      <c r="Q162" s="177"/>
      <c r="R162" s="177"/>
      <c r="S162" s="177"/>
      <c r="T162" s="178"/>
      <c r="U162" s="13"/>
      <c r="V162" s="13"/>
      <c r="W162" s="13"/>
      <c r="X162" s="13"/>
      <c r="Y162" s="13"/>
      <c r="Z162" s="13"/>
      <c r="AA162" s="13"/>
      <c r="AB162" s="13"/>
      <c r="AC162" s="13"/>
      <c r="AD162" s="13"/>
      <c r="AE162" s="13"/>
      <c r="AT162" s="173" t="s">
        <v>156</v>
      </c>
      <c r="AU162" s="173" t="s">
        <v>89</v>
      </c>
      <c r="AV162" s="13" t="s">
        <v>89</v>
      </c>
      <c r="AW162" s="13" t="s">
        <v>41</v>
      </c>
      <c r="AX162" s="13" t="s">
        <v>79</v>
      </c>
      <c r="AY162" s="173" t="s">
        <v>142</v>
      </c>
    </row>
    <row r="163" s="14" customFormat="1">
      <c r="A163" s="14"/>
      <c r="B163" s="179"/>
      <c r="C163" s="14"/>
      <c r="D163" s="172" t="s">
        <v>156</v>
      </c>
      <c r="E163" s="180" t="s">
        <v>3</v>
      </c>
      <c r="F163" s="181" t="s">
        <v>158</v>
      </c>
      <c r="G163" s="14"/>
      <c r="H163" s="182">
        <v>15.1</v>
      </c>
      <c r="I163" s="14"/>
      <c r="J163" s="14"/>
      <c r="K163" s="14"/>
      <c r="L163" s="179"/>
      <c r="M163" s="183"/>
      <c r="N163" s="184"/>
      <c r="O163" s="184"/>
      <c r="P163" s="184"/>
      <c r="Q163" s="184"/>
      <c r="R163" s="184"/>
      <c r="S163" s="184"/>
      <c r="T163" s="185"/>
      <c r="U163" s="14"/>
      <c r="V163" s="14"/>
      <c r="W163" s="14"/>
      <c r="X163" s="14"/>
      <c r="Y163" s="14"/>
      <c r="Z163" s="14"/>
      <c r="AA163" s="14"/>
      <c r="AB163" s="14"/>
      <c r="AC163" s="14"/>
      <c r="AD163" s="14"/>
      <c r="AE163" s="14"/>
      <c r="AT163" s="180" t="s">
        <v>156</v>
      </c>
      <c r="AU163" s="180" t="s">
        <v>89</v>
      </c>
      <c r="AV163" s="14" t="s">
        <v>151</v>
      </c>
      <c r="AW163" s="14" t="s">
        <v>4</v>
      </c>
      <c r="AX163" s="14" t="s">
        <v>87</v>
      </c>
      <c r="AY163" s="180" t="s">
        <v>142</v>
      </c>
    </row>
    <row r="164" s="2" customFormat="1" ht="16.5" customHeight="1">
      <c r="A164" s="33"/>
      <c r="B164" s="158"/>
      <c r="C164" s="192" t="s">
        <v>241</v>
      </c>
      <c r="D164" s="192" t="s">
        <v>379</v>
      </c>
      <c r="E164" s="193" t="s">
        <v>413</v>
      </c>
      <c r="F164" s="194" t="s">
        <v>414</v>
      </c>
      <c r="G164" s="195" t="s">
        <v>228</v>
      </c>
      <c r="H164" s="196">
        <v>6</v>
      </c>
      <c r="I164" s="197">
        <v>346</v>
      </c>
      <c r="J164" s="197">
        <f>ROUND(I164*H164,2)</f>
        <v>2076</v>
      </c>
      <c r="K164" s="194" t="s">
        <v>316</v>
      </c>
      <c r="L164" s="198"/>
      <c r="M164" s="199" t="s">
        <v>3</v>
      </c>
      <c r="N164" s="200" t="s">
        <v>52</v>
      </c>
      <c r="O164" s="167">
        <v>0</v>
      </c>
      <c r="P164" s="167">
        <f>O164*H164</f>
        <v>0</v>
      </c>
      <c r="Q164" s="167">
        <v>0.0042599999999999999</v>
      </c>
      <c r="R164" s="167">
        <f>Q164*H164</f>
        <v>0.025559999999999999</v>
      </c>
      <c r="S164" s="167">
        <v>0</v>
      </c>
      <c r="T164" s="168">
        <f>S164*H164</f>
        <v>0</v>
      </c>
      <c r="U164" s="33"/>
      <c r="V164" s="33"/>
      <c r="W164" s="33"/>
      <c r="X164" s="33"/>
      <c r="Y164" s="33"/>
      <c r="Z164" s="33"/>
      <c r="AA164" s="33"/>
      <c r="AB164" s="33"/>
      <c r="AC164" s="33"/>
      <c r="AD164" s="33"/>
      <c r="AE164" s="33"/>
      <c r="AR164" s="169" t="s">
        <v>184</v>
      </c>
      <c r="AT164" s="169" t="s">
        <v>379</v>
      </c>
      <c r="AU164" s="169" t="s">
        <v>89</v>
      </c>
      <c r="AY164" s="19" t="s">
        <v>142</v>
      </c>
      <c r="BE164" s="170">
        <f>IF(N164="základní",J164,0)</f>
        <v>0</v>
      </c>
      <c r="BF164" s="170">
        <f>IF(N164="snížená",J164,0)</f>
        <v>0</v>
      </c>
      <c r="BG164" s="170">
        <f>IF(N164="zákl. přenesená",J164,0)</f>
        <v>2076</v>
      </c>
      <c r="BH164" s="170">
        <f>IF(N164="sníž. přenesená",J164,0)</f>
        <v>0</v>
      </c>
      <c r="BI164" s="170">
        <f>IF(N164="nulová",J164,0)</f>
        <v>0</v>
      </c>
      <c r="BJ164" s="19" t="s">
        <v>151</v>
      </c>
      <c r="BK164" s="170">
        <f>ROUND(I164*H164,2)</f>
        <v>2076</v>
      </c>
      <c r="BL164" s="19" t="s">
        <v>151</v>
      </c>
      <c r="BM164" s="169" t="s">
        <v>415</v>
      </c>
    </row>
    <row r="165" s="13" customFormat="1">
      <c r="A165" s="13"/>
      <c r="B165" s="171"/>
      <c r="C165" s="13"/>
      <c r="D165" s="172" t="s">
        <v>156</v>
      </c>
      <c r="E165" s="173" t="s">
        <v>3</v>
      </c>
      <c r="F165" s="174" t="s">
        <v>416</v>
      </c>
      <c r="G165" s="13"/>
      <c r="H165" s="175">
        <v>6</v>
      </c>
      <c r="I165" s="13"/>
      <c r="J165" s="13"/>
      <c r="K165" s="13"/>
      <c r="L165" s="171"/>
      <c r="M165" s="176"/>
      <c r="N165" s="177"/>
      <c r="O165" s="177"/>
      <c r="P165" s="177"/>
      <c r="Q165" s="177"/>
      <c r="R165" s="177"/>
      <c r="S165" s="177"/>
      <c r="T165" s="178"/>
      <c r="U165" s="13"/>
      <c r="V165" s="13"/>
      <c r="W165" s="13"/>
      <c r="X165" s="13"/>
      <c r="Y165" s="13"/>
      <c r="Z165" s="13"/>
      <c r="AA165" s="13"/>
      <c r="AB165" s="13"/>
      <c r="AC165" s="13"/>
      <c r="AD165" s="13"/>
      <c r="AE165" s="13"/>
      <c r="AT165" s="173" t="s">
        <v>156</v>
      </c>
      <c r="AU165" s="173" t="s">
        <v>89</v>
      </c>
      <c r="AV165" s="13" t="s">
        <v>89</v>
      </c>
      <c r="AW165" s="13" t="s">
        <v>41</v>
      </c>
      <c r="AX165" s="13" t="s">
        <v>79</v>
      </c>
      <c r="AY165" s="173" t="s">
        <v>142</v>
      </c>
    </row>
    <row r="166" s="14" customFormat="1">
      <c r="A166" s="14"/>
      <c r="B166" s="179"/>
      <c r="C166" s="14"/>
      <c r="D166" s="172" t="s">
        <v>156</v>
      </c>
      <c r="E166" s="180" t="s">
        <v>3</v>
      </c>
      <c r="F166" s="181" t="s">
        <v>158</v>
      </c>
      <c r="G166" s="14"/>
      <c r="H166" s="182">
        <v>6</v>
      </c>
      <c r="I166" s="14"/>
      <c r="J166" s="14"/>
      <c r="K166" s="14"/>
      <c r="L166" s="179"/>
      <c r="M166" s="183"/>
      <c r="N166" s="184"/>
      <c r="O166" s="184"/>
      <c r="P166" s="184"/>
      <c r="Q166" s="184"/>
      <c r="R166" s="184"/>
      <c r="S166" s="184"/>
      <c r="T166" s="185"/>
      <c r="U166" s="14"/>
      <c r="V166" s="14"/>
      <c r="W166" s="14"/>
      <c r="X166" s="14"/>
      <c r="Y166" s="14"/>
      <c r="Z166" s="14"/>
      <c r="AA166" s="14"/>
      <c r="AB166" s="14"/>
      <c r="AC166" s="14"/>
      <c r="AD166" s="14"/>
      <c r="AE166" s="14"/>
      <c r="AT166" s="180" t="s">
        <v>156</v>
      </c>
      <c r="AU166" s="180" t="s">
        <v>89</v>
      </c>
      <c r="AV166" s="14" t="s">
        <v>151</v>
      </c>
      <c r="AW166" s="14" t="s">
        <v>4</v>
      </c>
      <c r="AX166" s="14" t="s">
        <v>87</v>
      </c>
      <c r="AY166" s="180" t="s">
        <v>142</v>
      </c>
    </row>
    <row r="167" s="2" customFormat="1" ht="16.5" customHeight="1">
      <c r="A167" s="33"/>
      <c r="B167" s="158"/>
      <c r="C167" s="192" t="s">
        <v>246</v>
      </c>
      <c r="D167" s="192" t="s">
        <v>379</v>
      </c>
      <c r="E167" s="193" t="s">
        <v>417</v>
      </c>
      <c r="F167" s="194" t="s">
        <v>418</v>
      </c>
      <c r="G167" s="195" t="s">
        <v>228</v>
      </c>
      <c r="H167" s="196">
        <v>2</v>
      </c>
      <c r="I167" s="197">
        <v>325</v>
      </c>
      <c r="J167" s="197">
        <f>ROUND(I167*H167,2)</f>
        <v>650</v>
      </c>
      <c r="K167" s="194" t="s">
        <v>316</v>
      </c>
      <c r="L167" s="198"/>
      <c r="M167" s="199" t="s">
        <v>3</v>
      </c>
      <c r="N167" s="200" t="s">
        <v>52</v>
      </c>
      <c r="O167" s="167">
        <v>0</v>
      </c>
      <c r="P167" s="167">
        <f>O167*H167</f>
        <v>0</v>
      </c>
      <c r="Q167" s="167">
        <v>0.0042599999999999999</v>
      </c>
      <c r="R167" s="167">
        <f>Q167*H167</f>
        <v>0.0085199999999999998</v>
      </c>
      <c r="S167" s="167">
        <v>0</v>
      </c>
      <c r="T167" s="168">
        <f>S167*H167</f>
        <v>0</v>
      </c>
      <c r="U167" s="33"/>
      <c r="V167" s="33"/>
      <c r="W167" s="33"/>
      <c r="X167" s="33"/>
      <c r="Y167" s="33"/>
      <c r="Z167" s="33"/>
      <c r="AA167" s="33"/>
      <c r="AB167" s="33"/>
      <c r="AC167" s="33"/>
      <c r="AD167" s="33"/>
      <c r="AE167" s="33"/>
      <c r="AR167" s="169" t="s">
        <v>184</v>
      </c>
      <c r="AT167" s="169" t="s">
        <v>379</v>
      </c>
      <c r="AU167" s="169" t="s">
        <v>89</v>
      </c>
      <c r="AY167" s="19" t="s">
        <v>142</v>
      </c>
      <c r="BE167" s="170">
        <f>IF(N167="základní",J167,0)</f>
        <v>0</v>
      </c>
      <c r="BF167" s="170">
        <f>IF(N167="snížená",J167,0)</f>
        <v>0</v>
      </c>
      <c r="BG167" s="170">
        <f>IF(N167="zákl. přenesená",J167,0)</f>
        <v>650</v>
      </c>
      <c r="BH167" s="170">
        <f>IF(N167="sníž. přenesená",J167,0)</f>
        <v>0</v>
      </c>
      <c r="BI167" s="170">
        <f>IF(N167="nulová",J167,0)</f>
        <v>0</v>
      </c>
      <c r="BJ167" s="19" t="s">
        <v>151</v>
      </c>
      <c r="BK167" s="170">
        <f>ROUND(I167*H167,2)</f>
        <v>650</v>
      </c>
      <c r="BL167" s="19" t="s">
        <v>151</v>
      </c>
      <c r="BM167" s="169" t="s">
        <v>419</v>
      </c>
    </row>
    <row r="168" s="13" customFormat="1">
      <c r="A168" s="13"/>
      <c r="B168" s="171"/>
      <c r="C168" s="13"/>
      <c r="D168" s="172" t="s">
        <v>156</v>
      </c>
      <c r="E168" s="173" t="s">
        <v>3</v>
      </c>
      <c r="F168" s="174" t="s">
        <v>420</v>
      </c>
      <c r="G168" s="13"/>
      <c r="H168" s="175">
        <v>2</v>
      </c>
      <c r="I168" s="13"/>
      <c r="J168" s="13"/>
      <c r="K168" s="13"/>
      <c r="L168" s="171"/>
      <c r="M168" s="176"/>
      <c r="N168" s="177"/>
      <c r="O168" s="177"/>
      <c r="P168" s="177"/>
      <c r="Q168" s="177"/>
      <c r="R168" s="177"/>
      <c r="S168" s="177"/>
      <c r="T168" s="178"/>
      <c r="U168" s="13"/>
      <c r="V168" s="13"/>
      <c r="W168" s="13"/>
      <c r="X168" s="13"/>
      <c r="Y168" s="13"/>
      <c r="Z168" s="13"/>
      <c r="AA168" s="13"/>
      <c r="AB168" s="13"/>
      <c r="AC168" s="13"/>
      <c r="AD168" s="13"/>
      <c r="AE168" s="13"/>
      <c r="AT168" s="173" t="s">
        <v>156</v>
      </c>
      <c r="AU168" s="173" t="s">
        <v>89</v>
      </c>
      <c r="AV168" s="13" t="s">
        <v>89</v>
      </c>
      <c r="AW168" s="13" t="s">
        <v>41</v>
      </c>
      <c r="AX168" s="13" t="s">
        <v>79</v>
      </c>
      <c r="AY168" s="173" t="s">
        <v>142</v>
      </c>
    </row>
    <row r="169" s="14" customFormat="1">
      <c r="A169" s="14"/>
      <c r="B169" s="179"/>
      <c r="C169" s="14"/>
      <c r="D169" s="172" t="s">
        <v>156</v>
      </c>
      <c r="E169" s="180" t="s">
        <v>3</v>
      </c>
      <c r="F169" s="181" t="s">
        <v>158</v>
      </c>
      <c r="G169" s="14"/>
      <c r="H169" s="182">
        <v>2</v>
      </c>
      <c r="I169" s="14"/>
      <c r="J169" s="14"/>
      <c r="K169" s="14"/>
      <c r="L169" s="179"/>
      <c r="M169" s="183"/>
      <c r="N169" s="184"/>
      <c r="O169" s="184"/>
      <c r="P169" s="184"/>
      <c r="Q169" s="184"/>
      <c r="R169" s="184"/>
      <c r="S169" s="184"/>
      <c r="T169" s="185"/>
      <c r="U169" s="14"/>
      <c r="V169" s="14"/>
      <c r="W169" s="14"/>
      <c r="X169" s="14"/>
      <c r="Y169" s="14"/>
      <c r="Z169" s="14"/>
      <c r="AA169" s="14"/>
      <c r="AB169" s="14"/>
      <c r="AC169" s="14"/>
      <c r="AD169" s="14"/>
      <c r="AE169" s="14"/>
      <c r="AT169" s="180" t="s">
        <v>156</v>
      </c>
      <c r="AU169" s="180" t="s">
        <v>89</v>
      </c>
      <c r="AV169" s="14" t="s">
        <v>151</v>
      </c>
      <c r="AW169" s="14" t="s">
        <v>4</v>
      </c>
      <c r="AX169" s="14" t="s">
        <v>87</v>
      </c>
      <c r="AY169" s="180" t="s">
        <v>142</v>
      </c>
    </row>
    <row r="170" s="2" customFormat="1" ht="16.5" customHeight="1">
      <c r="A170" s="33"/>
      <c r="B170" s="158"/>
      <c r="C170" s="159" t="s">
        <v>8</v>
      </c>
      <c r="D170" s="159" t="s">
        <v>145</v>
      </c>
      <c r="E170" s="160" t="s">
        <v>421</v>
      </c>
      <c r="F170" s="161" t="s">
        <v>422</v>
      </c>
      <c r="G170" s="162" t="s">
        <v>148</v>
      </c>
      <c r="H170" s="163">
        <v>3</v>
      </c>
      <c r="I170" s="164">
        <v>6860</v>
      </c>
      <c r="J170" s="164">
        <f>ROUND(I170*H170,2)</f>
        <v>20580</v>
      </c>
      <c r="K170" s="161" t="s">
        <v>316</v>
      </c>
      <c r="L170" s="34"/>
      <c r="M170" s="165" t="s">
        <v>3</v>
      </c>
      <c r="N170" s="166" t="s">
        <v>52</v>
      </c>
      <c r="O170" s="167">
        <v>15.428000000000001</v>
      </c>
      <c r="P170" s="167">
        <f>O170*H170</f>
        <v>46.284000000000006</v>
      </c>
      <c r="Q170" s="167">
        <v>1.12181</v>
      </c>
      <c r="R170" s="167">
        <f>Q170*H170</f>
        <v>3.3654299999999999</v>
      </c>
      <c r="S170" s="167">
        <v>0</v>
      </c>
      <c r="T170" s="168">
        <f>S170*H170</f>
        <v>0</v>
      </c>
      <c r="U170" s="33"/>
      <c r="V170" s="33"/>
      <c r="W170" s="33"/>
      <c r="X170" s="33"/>
      <c r="Y170" s="33"/>
      <c r="Z170" s="33"/>
      <c r="AA170" s="33"/>
      <c r="AB170" s="33"/>
      <c r="AC170" s="33"/>
      <c r="AD170" s="33"/>
      <c r="AE170" s="33"/>
      <c r="AR170" s="169" t="s">
        <v>151</v>
      </c>
      <c r="AT170" s="169" t="s">
        <v>145</v>
      </c>
      <c r="AU170" s="169" t="s">
        <v>89</v>
      </c>
      <c r="AY170" s="19" t="s">
        <v>142</v>
      </c>
      <c r="BE170" s="170">
        <f>IF(N170="základní",J170,0)</f>
        <v>0</v>
      </c>
      <c r="BF170" s="170">
        <f>IF(N170="snížená",J170,0)</f>
        <v>0</v>
      </c>
      <c r="BG170" s="170">
        <f>IF(N170="zákl. přenesená",J170,0)</f>
        <v>20580</v>
      </c>
      <c r="BH170" s="170">
        <f>IF(N170="sníž. přenesená",J170,0)</f>
        <v>0</v>
      </c>
      <c r="BI170" s="170">
        <f>IF(N170="nulová",J170,0)</f>
        <v>0</v>
      </c>
      <c r="BJ170" s="19" t="s">
        <v>151</v>
      </c>
      <c r="BK170" s="170">
        <f>ROUND(I170*H170,2)</f>
        <v>20580</v>
      </c>
      <c r="BL170" s="19" t="s">
        <v>151</v>
      </c>
      <c r="BM170" s="169" t="s">
        <v>423</v>
      </c>
    </row>
    <row r="171" s="2" customFormat="1">
      <c r="A171" s="33"/>
      <c r="B171" s="34"/>
      <c r="C171" s="33"/>
      <c r="D171" s="172" t="s">
        <v>318</v>
      </c>
      <c r="E171" s="33"/>
      <c r="F171" s="186" t="s">
        <v>424</v>
      </c>
      <c r="G171" s="33"/>
      <c r="H171" s="33"/>
      <c r="I171" s="33"/>
      <c r="J171" s="33"/>
      <c r="K171" s="33"/>
      <c r="L171" s="34"/>
      <c r="M171" s="187"/>
      <c r="N171" s="188"/>
      <c r="O171" s="67"/>
      <c r="P171" s="67"/>
      <c r="Q171" s="67"/>
      <c r="R171" s="67"/>
      <c r="S171" s="67"/>
      <c r="T171" s="68"/>
      <c r="U171" s="33"/>
      <c r="V171" s="33"/>
      <c r="W171" s="33"/>
      <c r="X171" s="33"/>
      <c r="Y171" s="33"/>
      <c r="Z171" s="33"/>
      <c r="AA171" s="33"/>
      <c r="AB171" s="33"/>
      <c r="AC171" s="33"/>
      <c r="AD171" s="33"/>
      <c r="AE171" s="33"/>
      <c r="AT171" s="19" t="s">
        <v>318</v>
      </c>
      <c r="AU171" s="19" t="s">
        <v>89</v>
      </c>
    </row>
    <row r="172" s="13" customFormat="1">
      <c r="A172" s="13"/>
      <c r="B172" s="171"/>
      <c r="C172" s="13"/>
      <c r="D172" s="172" t="s">
        <v>156</v>
      </c>
      <c r="E172" s="173" t="s">
        <v>3</v>
      </c>
      <c r="F172" s="174" t="s">
        <v>425</v>
      </c>
      <c r="G172" s="13"/>
      <c r="H172" s="175">
        <v>3</v>
      </c>
      <c r="I172" s="13"/>
      <c r="J172" s="13"/>
      <c r="K172" s="13"/>
      <c r="L172" s="171"/>
      <c r="M172" s="176"/>
      <c r="N172" s="177"/>
      <c r="O172" s="177"/>
      <c r="P172" s="177"/>
      <c r="Q172" s="177"/>
      <c r="R172" s="177"/>
      <c r="S172" s="177"/>
      <c r="T172" s="178"/>
      <c r="U172" s="13"/>
      <c r="V172" s="13"/>
      <c r="W172" s="13"/>
      <c r="X172" s="13"/>
      <c r="Y172" s="13"/>
      <c r="Z172" s="13"/>
      <c r="AA172" s="13"/>
      <c r="AB172" s="13"/>
      <c r="AC172" s="13"/>
      <c r="AD172" s="13"/>
      <c r="AE172" s="13"/>
      <c r="AT172" s="173" t="s">
        <v>156</v>
      </c>
      <c r="AU172" s="173" t="s">
        <v>89</v>
      </c>
      <c r="AV172" s="13" t="s">
        <v>89</v>
      </c>
      <c r="AW172" s="13" t="s">
        <v>41</v>
      </c>
      <c r="AX172" s="13" t="s">
        <v>79</v>
      </c>
      <c r="AY172" s="173" t="s">
        <v>142</v>
      </c>
    </row>
    <row r="173" s="14" customFormat="1">
      <c r="A173" s="14"/>
      <c r="B173" s="179"/>
      <c r="C173" s="14"/>
      <c r="D173" s="172" t="s">
        <v>156</v>
      </c>
      <c r="E173" s="180" t="s">
        <v>3</v>
      </c>
      <c r="F173" s="181" t="s">
        <v>158</v>
      </c>
      <c r="G173" s="14"/>
      <c r="H173" s="182">
        <v>3</v>
      </c>
      <c r="I173" s="14"/>
      <c r="J173" s="14"/>
      <c r="K173" s="14"/>
      <c r="L173" s="179"/>
      <c r="M173" s="183"/>
      <c r="N173" s="184"/>
      <c r="O173" s="184"/>
      <c r="P173" s="184"/>
      <c r="Q173" s="184"/>
      <c r="R173" s="184"/>
      <c r="S173" s="184"/>
      <c r="T173" s="185"/>
      <c r="U173" s="14"/>
      <c r="V173" s="14"/>
      <c r="W173" s="14"/>
      <c r="X173" s="14"/>
      <c r="Y173" s="14"/>
      <c r="Z173" s="14"/>
      <c r="AA173" s="14"/>
      <c r="AB173" s="14"/>
      <c r="AC173" s="14"/>
      <c r="AD173" s="14"/>
      <c r="AE173" s="14"/>
      <c r="AT173" s="180" t="s">
        <v>156</v>
      </c>
      <c r="AU173" s="180" t="s">
        <v>89</v>
      </c>
      <c r="AV173" s="14" t="s">
        <v>151</v>
      </c>
      <c r="AW173" s="14" t="s">
        <v>4</v>
      </c>
      <c r="AX173" s="14" t="s">
        <v>87</v>
      </c>
      <c r="AY173" s="180" t="s">
        <v>142</v>
      </c>
    </row>
    <row r="174" s="2" customFormat="1" ht="24" customHeight="1">
      <c r="A174" s="33"/>
      <c r="B174" s="158"/>
      <c r="C174" s="159" t="s">
        <v>256</v>
      </c>
      <c r="D174" s="159" t="s">
        <v>145</v>
      </c>
      <c r="E174" s="160" t="s">
        <v>426</v>
      </c>
      <c r="F174" s="161" t="s">
        <v>427</v>
      </c>
      <c r="G174" s="162" t="s">
        <v>148</v>
      </c>
      <c r="H174" s="163">
        <v>3</v>
      </c>
      <c r="I174" s="164">
        <v>214</v>
      </c>
      <c r="J174" s="164">
        <f>ROUND(I174*H174,2)</f>
        <v>642</v>
      </c>
      <c r="K174" s="161" t="s">
        <v>316</v>
      </c>
      <c r="L174" s="34"/>
      <c r="M174" s="165" t="s">
        <v>3</v>
      </c>
      <c r="N174" s="166" t="s">
        <v>52</v>
      </c>
      <c r="O174" s="167">
        <v>0.68300000000000005</v>
      </c>
      <c r="P174" s="167">
        <f>O174*H174</f>
        <v>2.0490000000000004</v>
      </c>
      <c r="Q174" s="167">
        <v>0</v>
      </c>
      <c r="R174" s="167">
        <f>Q174*H174</f>
        <v>0</v>
      </c>
      <c r="S174" s="167">
        <v>0</v>
      </c>
      <c r="T174" s="168">
        <f>S174*H174</f>
        <v>0</v>
      </c>
      <c r="U174" s="33"/>
      <c r="V174" s="33"/>
      <c r="W174" s="33"/>
      <c r="X174" s="33"/>
      <c r="Y174" s="33"/>
      <c r="Z174" s="33"/>
      <c r="AA174" s="33"/>
      <c r="AB174" s="33"/>
      <c r="AC174" s="33"/>
      <c r="AD174" s="33"/>
      <c r="AE174" s="33"/>
      <c r="AR174" s="169" t="s">
        <v>151</v>
      </c>
      <c r="AT174" s="169" t="s">
        <v>145</v>
      </c>
      <c r="AU174" s="169" t="s">
        <v>89</v>
      </c>
      <c r="AY174" s="19" t="s">
        <v>142</v>
      </c>
      <c r="BE174" s="170">
        <f>IF(N174="základní",J174,0)</f>
        <v>0</v>
      </c>
      <c r="BF174" s="170">
        <f>IF(N174="snížená",J174,0)</f>
        <v>0</v>
      </c>
      <c r="BG174" s="170">
        <f>IF(N174="zákl. přenesená",J174,0)</f>
        <v>642</v>
      </c>
      <c r="BH174" s="170">
        <f>IF(N174="sníž. přenesená",J174,0)</f>
        <v>0</v>
      </c>
      <c r="BI174" s="170">
        <f>IF(N174="nulová",J174,0)</f>
        <v>0</v>
      </c>
      <c r="BJ174" s="19" t="s">
        <v>151</v>
      </c>
      <c r="BK174" s="170">
        <f>ROUND(I174*H174,2)</f>
        <v>642</v>
      </c>
      <c r="BL174" s="19" t="s">
        <v>151</v>
      </c>
      <c r="BM174" s="169" t="s">
        <v>428</v>
      </c>
    </row>
    <row r="175" s="2" customFormat="1">
      <c r="A175" s="33"/>
      <c r="B175" s="34"/>
      <c r="C175" s="33"/>
      <c r="D175" s="172" t="s">
        <v>318</v>
      </c>
      <c r="E175" s="33"/>
      <c r="F175" s="186" t="s">
        <v>429</v>
      </c>
      <c r="G175" s="33"/>
      <c r="H175" s="33"/>
      <c r="I175" s="33"/>
      <c r="J175" s="33"/>
      <c r="K175" s="33"/>
      <c r="L175" s="34"/>
      <c r="M175" s="187"/>
      <c r="N175" s="188"/>
      <c r="O175" s="67"/>
      <c r="P175" s="67"/>
      <c r="Q175" s="67"/>
      <c r="R175" s="67"/>
      <c r="S175" s="67"/>
      <c r="T175" s="68"/>
      <c r="U175" s="33"/>
      <c r="V175" s="33"/>
      <c r="W175" s="33"/>
      <c r="X175" s="33"/>
      <c r="Y175" s="33"/>
      <c r="Z175" s="33"/>
      <c r="AA175" s="33"/>
      <c r="AB175" s="33"/>
      <c r="AC175" s="33"/>
      <c r="AD175" s="33"/>
      <c r="AE175" s="33"/>
      <c r="AT175" s="19" t="s">
        <v>318</v>
      </c>
      <c r="AU175" s="19" t="s">
        <v>89</v>
      </c>
    </row>
    <row r="176" s="13" customFormat="1">
      <c r="A176" s="13"/>
      <c r="B176" s="171"/>
      <c r="C176" s="13"/>
      <c r="D176" s="172" t="s">
        <v>156</v>
      </c>
      <c r="E176" s="173" t="s">
        <v>3</v>
      </c>
      <c r="F176" s="174" t="s">
        <v>425</v>
      </c>
      <c r="G176" s="13"/>
      <c r="H176" s="175">
        <v>3</v>
      </c>
      <c r="I176" s="13"/>
      <c r="J176" s="13"/>
      <c r="K176" s="13"/>
      <c r="L176" s="171"/>
      <c r="M176" s="176"/>
      <c r="N176" s="177"/>
      <c r="O176" s="177"/>
      <c r="P176" s="177"/>
      <c r="Q176" s="177"/>
      <c r="R176" s="177"/>
      <c r="S176" s="177"/>
      <c r="T176" s="178"/>
      <c r="U176" s="13"/>
      <c r="V176" s="13"/>
      <c r="W176" s="13"/>
      <c r="X176" s="13"/>
      <c r="Y176" s="13"/>
      <c r="Z176" s="13"/>
      <c r="AA176" s="13"/>
      <c r="AB176" s="13"/>
      <c r="AC176" s="13"/>
      <c r="AD176" s="13"/>
      <c r="AE176" s="13"/>
      <c r="AT176" s="173" t="s">
        <v>156</v>
      </c>
      <c r="AU176" s="173" t="s">
        <v>89</v>
      </c>
      <c r="AV176" s="13" t="s">
        <v>89</v>
      </c>
      <c r="AW176" s="13" t="s">
        <v>41</v>
      </c>
      <c r="AX176" s="13" t="s">
        <v>79</v>
      </c>
      <c r="AY176" s="173" t="s">
        <v>142</v>
      </c>
    </row>
    <row r="177" s="14" customFormat="1">
      <c r="A177" s="14"/>
      <c r="B177" s="179"/>
      <c r="C177" s="14"/>
      <c r="D177" s="172" t="s">
        <v>156</v>
      </c>
      <c r="E177" s="180" t="s">
        <v>3</v>
      </c>
      <c r="F177" s="181" t="s">
        <v>158</v>
      </c>
      <c r="G177" s="14"/>
      <c r="H177" s="182">
        <v>3</v>
      </c>
      <c r="I177" s="14"/>
      <c r="J177" s="14"/>
      <c r="K177" s="14"/>
      <c r="L177" s="179"/>
      <c r="M177" s="183"/>
      <c r="N177" s="184"/>
      <c r="O177" s="184"/>
      <c r="P177" s="184"/>
      <c r="Q177" s="184"/>
      <c r="R177" s="184"/>
      <c r="S177" s="184"/>
      <c r="T177" s="185"/>
      <c r="U177" s="14"/>
      <c r="V177" s="14"/>
      <c r="W177" s="14"/>
      <c r="X177" s="14"/>
      <c r="Y177" s="14"/>
      <c r="Z177" s="14"/>
      <c r="AA177" s="14"/>
      <c r="AB177" s="14"/>
      <c r="AC177" s="14"/>
      <c r="AD177" s="14"/>
      <c r="AE177" s="14"/>
      <c r="AT177" s="180" t="s">
        <v>156</v>
      </c>
      <c r="AU177" s="180" t="s">
        <v>89</v>
      </c>
      <c r="AV177" s="14" t="s">
        <v>151</v>
      </c>
      <c r="AW177" s="14" t="s">
        <v>4</v>
      </c>
      <c r="AX177" s="14" t="s">
        <v>87</v>
      </c>
      <c r="AY177" s="180" t="s">
        <v>142</v>
      </c>
    </row>
    <row r="178" s="2" customFormat="1" ht="24" customHeight="1">
      <c r="A178" s="33"/>
      <c r="B178" s="158"/>
      <c r="C178" s="192" t="s">
        <v>260</v>
      </c>
      <c r="D178" s="192" t="s">
        <v>379</v>
      </c>
      <c r="E178" s="193" t="s">
        <v>430</v>
      </c>
      <c r="F178" s="194" t="s">
        <v>431</v>
      </c>
      <c r="G178" s="195" t="s">
        <v>148</v>
      </c>
      <c r="H178" s="196">
        <v>3</v>
      </c>
      <c r="I178" s="197">
        <v>1920</v>
      </c>
      <c r="J178" s="197">
        <f>ROUND(I178*H178,2)</f>
        <v>5760</v>
      </c>
      <c r="K178" s="194" t="s">
        <v>3</v>
      </c>
      <c r="L178" s="198"/>
      <c r="M178" s="199" t="s">
        <v>3</v>
      </c>
      <c r="N178" s="200" t="s">
        <v>52</v>
      </c>
      <c r="O178" s="167">
        <v>0</v>
      </c>
      <c r="P178" s="167">
        <f>O178*H178</f>
        <v>0</v>
      </c>
      <c r="Q178" s="167">
        <v>0.0020799999999999998</v>
      </c>
      <c r="R178" s="167">
        <f>Q178*H178</f>
        <v>0.006239999999999999</v>
      </c>
      <c r="S178" s="167">
        <v>0</v>
      </c>
      <c r="T178" s="168">
        <f>S178*H178</f>
        <v>0</v>
      </c>
      <c r="U178" s="33"/>
      <c r="V178" s="33"/>
      <c r="W178" s="33"/>
      <c r="X178" s="33"/>
      <c r="Y178" s="33"/>
      <c r="Z178" s="33"/>
      <c r="AA178" s="33"/>
      <c r="AB178" s="33"/>
      <c r="AC178" s="33"/>
      <c r="AD178" s="33"/>
      <c r="AE178" s="33"/>
      <c r="AR178" s="169" t="s">
        <v>184</v>
      </c>
      <c r="AT178" s="169" t="s">
        <v>379</v>
      </c>
      <c r="AU178" s="169" t="s">
        <v>89</v>
      </c>
      <c r="AY178" s="19" t="s">
        <v>142</v>
      </c>
      <c r="BE178" s="170">
        <f>IF(N178="základní",J178,0)</f>
        <v>0</v>
      </c>
      <c r="BF178" s="170">
        <f>IF(N178="snížená",J178,0)</f>
        <v>0</v>
      </c>
      <c r="BG178" s="170">
        <f>IF(N178="zákl. přenesená",J178,0)</f>
        <v>5760</v>
      </c>
      <c r="BH178" s="170">
        <f>IF(N178="sníž. přenesená",J178,0)</f>
        <v>0</v>
      </c>
      <c r="BI178" s="170">
        <f>IF(N178="nulová",J178,0)</f>
        <v>0</v>
      </c>
      <c r="BJ178" s="19" t="s">
        <v>151</v>
      </c>
      <c r="BK178" s="170">
        <f>ROUND(I178*H178,2)</f>
        <v>5760</v>
      </c>
      <c r="BL178" s="19" t="s">
        <v>151</v>
      </c>
      <c r="BM178" s="169" t="s">
        <v>432</v>
      </c>
    </row>
    <row r="179" s="2" customFormat="1" ht="24" customHeight="1">
      <c r="A179" s="33"/>
      <c r="B179" s="158"/>
      <c r="C179" s="159" t="s">
        <v>265</v>
      </c>
      <c r="D179" s="159" t="s">
        <v>145</v>
      </c>
      <c r="E179" s="160" t="s">
        <v>433</v>
      </c>
      <c r="F179" s="161" t="s">
        <v>434</v>
      </c>
      <c r="G179" s="162" t="s">
        <v>148</v>
      </c>
      <c r="H179" s="163">
        <v>8</v>
      </c>
      <c r="I179" s="164">
        <v>359</v>
      </c>
      <c r="J179" s="164">
        <f>ROUND(I179*H179,2)</f>
        <v>2872</v>
      </c>
      <c r="K179" s="161" t="s">
        <v>316</v>
      </c>
      <c r="L179" s="34"/>
      <c r="M179" s="165" t="s">
        <v>3</v>
      </c>
      <c r="N179" s="166" t="s">
        <v>52</v>
      </c>
      <c r="O179" s="167">
        <v>1.1319999999999999</v>
      </c>
      <c r="P179" s="167">
        <f>O179*H179</f>
        <v>9.0559999999999992</v>
      </c>
      <c r="Q179" s="167">
        <v>1.0000000000000001E-05</v>
      </c>
      <c r="R179" s="167">
        <f>Q179*H179</f>
        <v>8.0000000000000007E-05</v>
      </c>
      <c r="S179" s="167">
        <v>0</v>
      </c>
      <c r="T179" s="168">
        <f>S179*H179</f>
        <v>0</v>
      </c>
      <c r="U179" s="33"/>
      <c r="V179" s="33"/>
      <c r="W179" s="33"/>
      <c r="X179" s="33"/>
      <c r="Y179" s="33"/>
      <c r="Z179" s="33"/>
      <c r="AA179" s="33"/>
      <c r="AB179" s="33"/>
      <c r="AC179" s="33"/>
      <c r="AD179" s="33"/>
      <c r="AE179" s="33"/>
      <c r="AR179" s="169" t="s">
        <v>151</v>
      </c>
      <c r="AT179" s="169" t="s">
        <v>145</v>
      </c>
      <c r="AU179" s="169" t="s">
        <v>89</v>
      </c>
      <c r="AY179" s="19" t="s">
        <v>142</v>
      </c>
      <c r="BE179" s="170">
        <f>IF(N179="základní",J179,0)</f>
        <v>0</v>
      </c>
      <c r="BF179" s="170">
        <f>IF(N179="snížená",J179,0)</f>
        <v>0</v>
      </c>
      <c r="BG179" s="170">
        <f>IF(N179="zákl. přenesená",J179,0)</f>
        <v>2872</v>
      </c>
      <c r="BH179" s="170">
        <f>IF(N179="sníž. přenesená",J179,0)</f>
        <v>0</v>
      </c>
      <c r="BI179" s="170">
        <f>IF(N179="nulová",J179,0)</f>
        <v>0</v>
      </c>
      <c r="BJ179" s="19" t="s">
        <v>151</v>
      </c>
      <c r="BK179" s="170">
        <f>ROUND(I179*H179,2)</f>
        <v>2872</v>
      </c>
      <c r="BL179" s="19" t="s">
        <v>151</v>
      </c>
      <c r="BM179" s="169" t="s">
        <v>435</v>
      </c>
    </row>
    <row r="180" s="2" customFormat="1">
      <c r="A180" s="33"/>
      <c r="B180" s="34"/>
      <c r="C180" s="33"/>
      <c r="D180" s="172" t="s">
        <v>318</v>
      </c>
      <c r="E180" s="33"/>
      <c r="F180" s="186" t="s">
        <v>429</v>
      </c>
      <c r="G180" s="33"/>
      <c r="H180" s="33"/>
      <c r="I180" s="33"/>
      <c r="J180" s="33"/>
      <c r="K180" s="33"/>
      <c r="L180" s="34"/>
      <c r="M180" s="187"/>
      <c r="N180" s="188"/>
      <c r="O180" s="67"/>
      <c r="P180" s="67"/>
      <c r="Q180" s="67"/>
      <c r="R180" s="67"/>
      <c r="S180" s="67"/>
      <c r="T180" s="68"/>
      <c r="U180" s="33"/>
      <c r="V180" s="33"/>
      <c r="W180" s="33"/>
      <c r="X180" s="33"/>
      <c r="Y180" s="33"/>
      <c r="Z180" s="33"/>
      <c r="AA180" s="33"/>
      <c r="AB180" s="33"/>
      <c r="AC180" s="33"/>
      <c r="AD180" s="33"/>
      <c r="AE180" s="33"/>
      <c r="AT180" s="19" t="s">
        <v>318</v>
      </c>
      <c r="AU180" s="19" t="s">
        <v>89</v>
      </c>
    </row>
    <row r="181" s="13" customFormat="1">
      <c r="A181" s="13"/>
      <c r="B181" s="171"/>
      <c r="C181" s="13"/>
      <c r="D181" s="172" t="s">
        <v>156</v>
      </c>
      <c r="E181" s="173" t="s">
        <v>3</v>
      </c>
      <c r="F181" s="174" t="s">
        <v>436</v>
      </c>
      <c r="G181" s="13"/>
      <c r="H181" s="175">
        <v>8</v>
      </c>
      <c r="I181" s="13"/>
      <c r="J181" s="13"/>
      <c r="K181" s="13"/>
      <c r="L181" s="171"/>
      <c r="M181" s="176"/>
      <c r="N181" s="177"/>
      <c r="O181" s="177"/>
      <c r="P181" s="177"/>
      <c r="Q181" s="177"/>
      <c r="R181" s="177"/>
      <c r="S181" s="177"/>
      <c r="T181" s="178"/>
      <c r="U181" s="13"/>
      <c r="V181" s="13"/>
      <c r="W181" s="13"/>
      <c r="X181" s="13"/>
      <c r="Y181" s="13"/>
      <c r="Z181" s="13"/>
      <c r="AA181" s="13"/>
      <c r="AB181" s="13"/>
      <c r="AC181" s="13"/>
      <c r="AD181" s="13"/>
      <c r="AE181" s="13"/>
      <c r="AT181" s="173" t="s">
        <v>156</v>
      </c>
      <c r="AU181" s="173" t="s">
        <v>89</v>
      </c>
      <c r="AV181" s="13" t="s">
        <v>89</v>
      </c>
      <c r="AW181" s="13" t="s">
        <v>41</v>
      </c>
      <c r="AX181" s="13" t="s">
        <v>79</v>
      </c>
      <c r="AY181" s="173" t="s">
        <v>142</v>
      </c>
    </row>
    <row r="182" s="14" customFormat="1">
      <c r="A182" s="14"/>
      <c r="B182" s="179"/>
      <c r="C182" s="14"/>
      <c r="D182" s="172" t="s">
        <v>156</v>
      </c>
      <c r="E182" s="180" t="s">
        <v>3</v>
      </c>
      <c r="F182" s="181" t="s">
        <v>158</v>
      </c>
      <c r="G182" s="14"/>
      <c r="H182" s="182">
        <v>8</v>
      </c>
      <c r="I182" s="14"/>
      <c r="J182" s="14"/>
      <c r="K182" s="14"/>
      <c r="L182" s="179"/>
      <c r="M182" s="183"/>
      <c r="N182" s="184"/>
      <c r="O182" s="184"/>
      <c r="P182" s="184"/>
      <c r="Q182" s="184"/>
      <c r="R182" s="184"/>
      <c r="S182" s="184"/>
      <c r="T182" s="185"/>
      <c r="U182" s="14"/>
      <c r="V182" s="14"/>
      <c r="W182" s="14"/>
      <c r="X182" s="14"/>
      <c r="Y182" s="14"/>
      <c r="Z182" s="14"/>
      <c r="AA182" s="14"/>
      <c r="AB182" s="14"/>
      <c r="AC182" s="14"/>
      <c r="AD182" s="14"/>
      <c r="AE182" s="14"/>
      <c r="AT182" s="180" t="s">
        <v>156</v>
      </c>
      <c r="AU182" s="180" t="s">
        <v>89</v>
      </c>
      <c r="AV182" s="14" t="s">
        <v>151</v>
      </c>
      <c r="AW182" s="14" t="s">
        <v>4</v>
      </c>
      <c r="AX182" s="14" t="s">
        <v>87</v>
      </c>
      <c r="AY182" s="180" t="s">
        <v>142</v>
      </c>
    </row>
    <row r="183" s="2" customFormat="1" ht="16.5" customHeight="1">
      <c r="A183" s="33"/>
      <c r="B183" s="158"/>
      <c r="C183" s="192" t="s">
        <v>269</v>
      </c>
      <c r="D183" s="192" t="s">
        <v>379</v>
      </c>
      <c r="E183" s="193" t="s">
        <v>437</v>
      </c>
      <c r="F183" s="194" t="s">
        <v>438</v>
      </c>
      <c r="G183" s="195" t="s">
        <v>148</v>
      </c>
      <c r="H183" s="196">
        <v>6</v>
      </c>
      <c r="I183" s="197">
        <v>99.900000000000006</v>
      </c>
      <c r="J183" s="197">
        <f>ROUND(I183*H183,2)</f>
        <v>599.39999999999998</v>
      </c>
      <c r="K183" s="194" t="s">
        <v>316</v>
      </c>
      <c r="L183" s="198"/>
      <c r="M183" s="199" t="s">
        <v>3</v>
      </c>
      <c r="N183" s="200" t="s">
        <v>52</v>
      </c>
      <c r="O183" s="167">
        <v>0</v>
      </c>
      <c r="P183" s="167">
        <f>O183*H183</f>
        <v>0</v>
      </c>
      <c r="Q183" s="167">
        <v>0.00054000000000000001</v>
      </c>
      <c r="R183" s="167">
        <f>Q183*H183</f>
        <v>0.0032399999999999998</v>
      </c>
      <c r="S183" s="167">
        <v>0</v>
      </c>
      <c r="T183" s="168">
        <f>S183*H183</f>
        <v>0</v>
      </c>
      <c r="U183" s="33"/>
      <c r="V183" s="33"/>
      <c r="W183" s="33"/>
      <c r="X183" s="33"/>
      <c r="Y183" s="33"/>
      <c r="Z183" s="33"/>
      <c r="AA183" s="33"/>
      <c r="AB183" s="33"/>
      <c r="AC183" s="33"/>
      <c r="AD183" s="33"/>
      <c r="AE183" s="33"/>
      <c r="AR183" s="169" t="s">
        <v>184</v>
      </c>
      <c r="AT183" s="169" t="s">
        <v>379</v>
      </c>
      <c r="AU183" s="169" t="s">
        <v>89</v>
      </c>
      <c r="AY183" s="19" t="s">
        <v>142</v>
      </c>
      <c r="BE183" s="170">
        <f>IF(N183="základní",J183,0)</f>
        <v>0</v>
      </c>
      <c r="BF183" s="170">
        <f>IF(N183="snížená",J183,0)</f>
        <v>0</v>
      </c>
      <c r="BG183" s="170">
        <f>IF(N183="zákl. přenesená",J183,0)</f>
        <v>599.39999999999998</v>
      </c>
      <c r="BH183" s="170">
        <f>IF(N183="sníž. přenesená",J183,0)</f>
        <v>0</v>
      </c>
      <c r="BI183" s="170">
        <f>IF(N183="nulová",J183,0)</f>
        <v>0</v>
      </c>
      <c r="BJ183" s="19" t="s">
        <v>151</v>
      </c>
      <c r="BK183" s="170">
        <f>ROUND(I183*H183,2)</f>
        <v>599.39999999999998</v>
      </c>
      <c r="BL183" s="19" t="s">
        <v>151</v>
      </c>
      <c r="BM183" s="169" t="s">
        <v>439</v>
      </c>
    </row>
    <row r="184" s="2" customFormat="1" ht="16.5" customHeight="1">
      <c r="A184" s="33"/>
      <c r="B184" s="158"/>
      <c r="C184" s="192" t="s">
        <v>273</v>
      </c>
      <c r="D184" s="192" t="s">
        <v>379</v>
      </c>
      <c r="E184" s="193" t="s">
        <v>440</v>
      </c>
      <c r="F184" s="194" t="s">
        <v>441</v>
      </c>
      <c r="G184" s="195" t="s">
        <v>148</v>
      </c>
      <c r="H184" s="196">
        <v>2</v>
      </c>
      <c r="I184" s="197">
        <v>103</v>
      </c>
      <c r="J184" s="197">
        <f>ROUND(I184*H184,2)</f>
        <v>206</v>
      </c>
      <c r="K184" s="194" t="s">
        <v>316</v>
      </c>
      <c r="L184" s="198"/>
      <c r="M184" s="199" t="s">
        <v>3</v>
      </c>
      <c r="N184" s="200" t="s">
        <v>52</v>
      </c>
      <c r="O184" s="167">
        <v>0</v>
      </c>
      <c r="P184" s="167">
        <f>O184*H184</f>
        <v>0</v>
      </c>
      <c r="Q184" s="167">
        <v>0.00064999999999999997</v>
      </c>
      <c r="R184" s="167">
        <f>Q184*H184</f>
        <v>0.0012999999999999999</v>
      </c>
      <c r="S184" s="167">
        <v>0</v>
      </c>
      <c r="T184" s="168">
        <f>S184*H184</f>
        <v>0</v>
      </c>
      <c r="U184" s="33"/>
      <c r="V184" s="33"/>
      <c r="W184" s="33"/>
      <c r="X184" s="33"/>
      <c r="Y184" s="33"/>
      <c r="Z184" s="33"/>
      <c r="AA184" s="33"/>
      <c r="AB184" s="33"/>
      <c r="AC184" s="33"/>
      <c r="AD184" s="33"/>
      <c r="AE184" s="33"/>
      <c r="AR184" s="169" t="s">
        <v>184</v>
      </c>
      <c r="AT184" s="169" t="s">
        <v>379</v>
      </c>
      <c r="AU184" s="169" t="s">
        <v>89</v>
      </c>
      <c r="AY184" s="19" t="s">
        <v>142</v>
      </c>
      <c r="BE184" s="170">
        <f>IF(N184="základní",J184,0)</f>
        <v>0</v>
      </c>
      <c r="BF184" s="170">
        <f>IF(N184="snížená",J184,0)</f>
        <v>0</v>
      </c>
      <c r="BG184" s="170">
        <f>IF(N184="zákl. přenesená",J184,0)</f>
        <v>206</v>
      </c>
      <c r="BH184" s="170">
        <f>IF(N184="sníž. přenesená",J184,0)</f>
        <v>0</v>
      </c>
      <c r="BI184" s="170">
        <f>IF(N184="nulová",J184,0)</f>
        <v>0</v>
      </c>
      <c r="BJ184" s="19" t="s">
        <v>151</v>
      </c>
      <c r="BK184" s="170">
        <f>ROUND(I184*H184,2)</f>
        <v>206</v>
      </c>
      <c r="BL184" s="19" t="s">
        <v>151</v>
      </c>
      <c r="BM184" s="169" t="s">
        <v>442</v>
      </c>
    </row>
    <row r="185" s="2" customFormat="1" ht="24" customHeight="1">
      <c r="A185" s="33"/>
      <c r="B185" s="158"/>
      <c r="C185" s="159" t="s">
        <v>277</v>
      </c>
      <c r="D185" s="159" t="s">
        <v>145</v>
      </c>
      <c r="E185" s="160" t="s">
        <v>443</v>
      </c>
      <c r="F185" s="161" t="s">
        <v>444</v>
      </c>
      <c r="G185" s="162" t="s">
        <v>148</v>
      </c>
      <c r="H185" s="163">
        <v>4</v>
      </c>
      <c r="I185" s="164">
        <v>233</v>
      </c>
      <c r="J185" s="164">
        <f>ROUND(I185*H185,2)</f>
        <v>932</v>
      </c>
      <c r="K185" s="161" t="s">
        <v>316</v>
      </c>
      <c r="L185" s="34"/>
      <c r="M185" s="165" t="s">
        <v>3</v>
      </c>
      <c r="N185" s="166" t="s">
        <v>52</v>
      </c>
      <c r="O185" s="167">
        <v>0.745</v>
      </c>
      <c r="P185" s="167">
        <f>O185*H185</f>
        <v>2.98</v>
      </c>
      <c r="Q185" s="167">
        <v>1.0000000000000001E-05</v>
      </c>
      <c r="R185" s="167">
        <f>Q185*H185</f>
        <v>4.0000000000000003E-05</v>
      </c>
      <c r="S185" s="167">
        <v>0</v>
      </c>
      <c r="T185" s="168">
        <f>S185*H185</f>
        <v>0</v>
      </c>
      <c r="U185" s="33"/>
      <c r="V185" s="33"/>
      <c r="W185" s="33"/>
      <c r="X185" s="33"/>
      <c r="Y185" s="33"/>
      <c r="Z185" s="33"/>
      <c r="AA185" s="33"/>
      <c r="AB185" s="33"/>
      <c r="AC185" s="33"/>
      <c r="AD185" s="33"/>
      <c r="AE185" s="33"/>
      <c r="AR185" s="169" t="s">
        <v>151</v>
      </c>
      <c r="AT185" s="169" t="s">
        <v>145</v>
      </c>
      <c r="AU185" s="169" t="s">
        <v>89</v>
      </c>
      <c r="AY185" s="19" t="s">
        <v>142</v>
      </c>
      <c r="BE185" s="170">
        <f>IF(N185="základní",J185,0)</f>
        <v>0</v>
      </c>
      <c r="BF185" s="170">
        <f>IF(N185="snížená",J185,0)</f>
        <v>0</v>
      </c>
      <c r="BG185" s="170">
        <f>IF(N185="zákl. přenesená",J185,0)</f>
        <v>932</v>
      </c>
      <c r="BH185" s="170">
        <f>IF(N185="sníž. přenesená",J185,0)</f>
        <v>0</v>
      </c>
      <c r="BI185" s="170">
        <f>IF(N185="nulová",J185,0)</f>
        <v>0</v>
      </c>
      <c r="BJ185" s="19" t="s">
        <v>151</v>
      </c>
      <c r="BK185" s="170">
        <f>ROUND(I185*H185,2)</f>
        <v>932</v>
      </c>
      <c r="BL185" s="19" t="s">
        <v>151</v>
      </c>
      <c r="BM185" s="169" t="s">
        <v>445</v>
      </c>
    </row>
    <row r="186" s="2" customFormat="1">
      <c r="A186" s="33"/>
      <c r="B186" s="34"/>
      <c r="C186" s="33"/>
      <c r="D186" s="172" t="s">
        <v>318</v>
      </c>
      <c r="E186" s="33"/>
      <c r="F186" s="186" t="s">
        <v>429</v>
      </c>
      <c r="G186" s="33"/>
      <c r="H186" s="33"/>
      <c r="I186" s="33"/>
      <c r="J186" s="33"/>
      <c r="K186" s="33"/>
      <c r="L186" s="34"/>
      <c r="M186" s="187"/>
      <c r="N186" s="188"/>
      <c r="O186" s="67"/>
      <c r="P186" s="67"/>
      <c r="Q186" s="67"/>
      <c r="R186" s="67"/>
      <c r="S186" s="67"/>
      <c r="T186" s="68"/>
      <c r="U186" s="33"/>
      <c r="V186" s="33"/>
      <c r="W186" s="33"/>
      <c r="X186" s="33"/>
      <c r="Y186" s="33"/>
      <c r="Z186" s="33"/>
      <c r="AA186" s="33"/>
      <c r="AB186" s="33"/>
      <c r="AC186" s="33"/>
      <c r="AD186" s="33"/>
      <c r="AE186" s="33"/>
      <c r="AT186" s="19" t="s">
        <v>318</v>
      </c>
      <c r="AU186" s="19" t="s">
        <v>89</v>
      </c>
    </row>
    <row r="187" s="13" customFormat="1">
      <c r="A187" s="13"/>
      <c r="B187" s="171"/>
      <c r="C187" s="13"/>
      <c r="D187" s="172" t="s">
        <v>156</v>
      </c>
      <c r="E187" s="173" t="s">
        <v>3</v>
      </c>
      <c r="F187" s="174" t="s">
        <v>446</v>
      </c>
      <c r="G187" s="13"/>
      <c r="H187" s="175">
        <v>2</v>
      </c>
      <c r="I187" s="13"/>
      <c r="J187" s="13"/>
      <c r="K187" s="13"/>
      <c r="L187" s="171"/>
      <c r="M187" s="176"/>
      <c r="N187" s="177"/>
      <c r="O187" s="177"/>
      <c r="P187" s="177"/>
      <c r="Q187" s="177"/>
      <c r="R187" s="177"/>
      <c r="S187" s="177"/>
      <c r="T187" s="178"/>
      <c r="U187" s="13"/>
      <c r="V187" s="13"/>
      <c r="W187" s="13"/>
      <c r="X187" s="13"/>
      <c r="Y187" s="13"/>
      <c r="Z187" s="13"/>
      <c r="AA187" s="13"/>
      <c r="AB187" s="13"/>
      <c r="AC187" s="13"/>
      <c r="AD187" s="13"/>
      <c r="AE187" s="13"/>
      <c r="AT187" s="173" t="s">
        <v>156</v>
      </c>
      <c r="AU187" s="173" t="s">
        <v>89</v>
      </c>
      <c r="AV187" s="13" t="s">
        <v>89</v>
      </c>
      <c r="AW187" s="13" t="s">
        <v>41</v>
      </c>
      <c r="AX187" s="13" t="s">
        <v>79</v>
      </c>
      <c r="AY187" s="173" t="s">
        <v>142</v>
      </c>
    </row>
    <row r="188" s="13" customFormat="1">
      <c r="A188" s="13"/>
      <c r="B188" s="171"/>
      <c r="C188" s="13"/>
      <c r="D188" s="172" t="s">
        <v>156</v>
      </c>
      <c r="E188" s="173" t="s">
        <v>3</v>
      </c>
      <c r="F188" s="174" t="s">
        <v>447</v>
      </c>
      <c r="G188" s="13"/>
      <c r="H188" s="175">
        <v>1</v>
      </c>
      <c r="I188" s="13"/>
      <c r="J188" s="13"/>
      <c r="K188" s="13"/>
      <c r="L188" s="171"/>
      <c r="M188" s="176"/>
      <c r="N188" s="177"/>
      <c r="O188" s="177"/>
      <c r="P188" s="177"/>
      <c r="Q188" s="177"/>
      <c r="R188" s="177"/>
      <c r="S188" s="177"/>
      <c r="T188" s="178"/>
      <c r="U188" s="13"/>
      <c r="V188" s="13"/>
      <c r="W188" s="13"/>
      <c r="X188" s="13"/>
      <c r="Y188" s="13"/>
      <c r="Z188" s="13"/>
      <c r="AA188" s="13"/>
      <c r="AB188" s="13"/>
      <c r="AC188" s="13"/>
      <c r="AD188" s="13"/>
      <c r="AE188" s="13"/>
      <c r="AT188" s="173" t="s">
        <v>156</v>
      </c>
      <c r="AU188" s="173" t="s">
        <v>89</v>
      </c>
      <c r="AV188" s="13" t="s">
        <v>89</v>
      </c>
      <c r="AW188" s="13" t="s">
        <v>41</v>
      </c>
      <c r="AX188" s="13" t="s">
        <v>79</v>
      </c>
      <c r="AY188" s="173" t="s">
        <v>142</v>
      </c>
    </row>
    <row r="189" s="13" customFormat="1">
      <c r="A189" s="13"/>
      <c r="B189" s="171"/>
      <c r="C189" s="13"/>
      <c r="D189" s="172" t="s">
        <v>156</v>
      </c>
      <c r="E189" s="173" t="s">
        <v>3</v>
      </c>
      <c r="F189" s="174" t="s">
        <v>448</v>
      </c>
      <c r="G189" s="13"/>
      <c r="H189" s="175">
        <v>1</v>
      </c>
      <c r="I189" s="13"/>
      <c r="J189" s="13"/>
      <c r="K189" s="13"/>
      <c r="L189" s="171"/>
      <c r="M189" s="176"/>
      <c r="N189" s="177"/>
      <c r="O189" s="177"/>
      <c r="P189" s="177"/>
      <c r="Q189" s="177"/>
      <c r="R189" s="177"/>
      <c r="S189" s="177"/>
      <c r="T189" s="178"/>
      <c r="U189" s="13"/>
      <c r="V189" s="13"/>
      <c r="W189" s="13"/>
      <c r="X189" s="13"/>
      <c r="Y189" s="13"/>
      <c r="Z189" s="13"/>
      <c r="AA189" s="13"/>
      <c r="AB189" s="13"/>
      <c r="AC189" s="13"/>
      <c r="AD189" s="13"/>
      <c r="AE189" s="13"/>
      <c r="AT189" s="173" t="s">
        <v>156</v>
      </c>
      <c r="AU189" s="173" t="s">
        <v>89</v>
      </c>
      <c r="AV189" s="13" t="s">
        <v>89</v>
      </c>
      <c r="AW189" s="13" t="s">
        <v>41</v>
      </c>
      <c r="AX189" s="13" t="s">
        <v>79</v>
      </c>
      <c r="AY189" s="173" t="s">
        <v>142</v>
      </c>
    </row>
    <row r="190" s="14" customFormat="1">
      <c r="A190" s="14"/>
      <c r="B190" s="179"/>
      <c r="C190" s="14"/>
      <c r="D190" s="172" t="s">
        <v>156</v>
      </c>
      <c r="E190" s="180" t="s">
        <v>3</v>
      </c>
      <c r="F190" s="181" t="s">
        <v>158</v>
      </c>
      <c r="G190" s="14"/>
      <c r="H190" s="182">
        <v>4</v>
      </c>
      <c r="I190" s="14"/>
      <c r="J190" s="14"/>
      <c r="K190" s="14"/>
      <c r="L190" s="179"/>
      <c r="M190" s="183"/>
      <c r="N190" s="184"/>
      <c r="O190" s="184"/>
      <c r="P190" s="184"/>
      <c r="Q190" s="184"/>
      <c r="R190" s="184"/>
      <c r="S190" s="184"/>
      <c r="T190" s="185"/>
      <c r="U190" s="14"/>
      <c r="V190" s="14"/>
      <c r="W190" s="14"/>
      <c r="X190" s="14"/>
      <c r="Y190" s="14"/>
      <c r="Z190" s="14"/>
      <c r="AA190" s="14"/>
      <c r="AB190" s="14"/>
      <c r="AC190" s="14"/>
      <c r="AD190" s="14"/>
      <c r="AE190" s="14"/>
      <c r="AT190" s="180" t="s">
        <v>156</v>
      </c>
      <c r="AU190" s="180" t="s">
        <v>89</v>
      </c>
      <c r="AV190" s="14" t="s">
        <v>151</v>
      </c>
      <c r="AW190" s="14" t="s">
        <v>4</v>
      </c>
      <c r="AX190" s="14" t="s">
        <v>87</v>
      </c>
      <c r="AY190" s="180" t="s">
        <v>142</v>
      </c>
    </row>
    <row r="191" s="2" customFormat="1" ht="16.5" customHeight="1">
      <c r="A191" s="33"/>
      <c r="B191" s="158"/>
      <c r="C191" s="192" t="s">
        <v>281</v>
      </c>
      <c r="D191" s="192" t="s">
        <v>379</v>
      </c>
      <c r="E191" s="193" t="s">
        <v>449</v>
      </c>
      <c r="F191" s="194" t="s">
        <v>450</v>
      </c>
      <c r="G191" s="195" t="s">
        <v>148</v>
      </c>
      <c r="H191" s="196">
        <v>1</v>
      </c>
      <c r="I191" s="197">
        <v>1800</v>
      </c>
      <c r="J191" s="197">
        <f>ROUND(I191*H191,2)</f>
        <v>1800</v>
      </c>
      <c r="K191" s="194" t="s">
        <v>3</v>
      </c>
      <c r="L191" s="198"/>
      <c r="M191" s="199" t="s">
        <v>3</v>
      </c>
      <c r="N191" s="200" t="s">
        <v>52</v>
      </c>
      <c r="O191" s="167">
        <v>0</v>
      </c>
      <c r="P191" s="167">
        <f>O191*H191</f>
        <v>0</v>
      </c>
      <c r="Q191" s="167">
        <v>0.0011000000000000001</v>
      </c>
      <c r="R191" s="167">
        <f>Q191*H191</f>
        <v>0.0011000000000000001</v>
      </c>
      <c r="S191" s="167">
        <v>0</v>
      </c>
      <c r="T191" s="168">
        <f>S191*H191</f>
        <v>0</v>
      </c>
      <c r="U191" s="33"/>
      <c r="V191" s="33"/>
      <c r="W191" s="33"/>
      <c r="X191" s="33"/>
      <c r="Y191" s="33"/>
      <c r="Z191" s="33"/>
      <c r="AA191" s="33"/>
      <c r="AB191" s="33"/>
      <c r="AC191" s="33"/>
      <c r="AD191" s="33"/>
      <c r="AE191" s="33"/>
      <c r="AR191" s="169" t="s">
        <v>184</v>
      </c>
      <c r="AT191" s="169" t="s">
        <v>379</v>
      </c>
      <c r="AU191" s="169" t="s">
        <v>89</v>
      </c>
      <c r="AY191" s="19" t="s">
        <v>142</v>
      </c>
      <c r="BE191" s="170">
        <f>IF(N191="základní",J191,0)</f>
        <v>0</v>
      </c>
      <c r="BF191" s="170">
        <f>IF(N191="snížená",J191,0)</f>
        <v>0</v>
      </c>
      <c r="BG191" s="170">
        <f>IF(N191="zákl. přenesená",J191,0)</f>
        <v>1800</v>
      </c>
      <c r="BH191" s="170">
        <f>IF(N191="sníž. přenesená",J191,0)</f>
        <v>0</v>
      </c>
      <c r="BI191" s="170">
        <f>IF(N191="nulová",J191,0)</f>
        <v>0</v>
      </c>
      <c r="BJ191" s="19" t="s">
        <v>151</v>
      </c>
      <c r="BK191" s="170">
        <f>ROUND(I191*H191,2)</f>
        <v>1800</v>
      </c>
      <c r="BL191" s="19" t="s">
        <v>151</v>
      </c>
      <c r="BM191" s="169" t="s">
        <v>451</v>
      </c>
    </row>
    <row r="192" s="2" customFormat="1" ht="16.5" customHeight="1">
      <c r="A192" s="33"/>
      <c r="B192" s="158"/>
      <c r="C192" s="192" t="s">
        <v>287</v>
      </c>
      <c r="D192" s="192" t="s">
        <v>379</v>
      </c>
      <c r="E192" s="193" t="s">
        <v>452</v>
      </c>
      <c r="F192" s="194" t="s">
        <v>453</v>
      </c>
      <c r="G192" s="195" t="s">
        <v>148</v>
      </c>
      <c r="H192" s="196">
        <v>1</v>
      </c>
      <c r="I192" s="197">
        <v>2200</v>
      </c>
      <c r="J192" s="197">
        <f>ROUND(I192*H192,2)</f>
        <v>2200</v>
      </c>
      <c r="K192" s="194" t="s">
        <v>3</v>
      </c>
      <c r="L192" s="198"/>
      <c r="M192" s="199" t="s">
        <v>3</v>
      </c>
      <c r="N192" s="200" t="s">
        <v>52</v>
      </c>
      <c r="O192" s="167">
        <v>0</v>
      </c>
      <c r="P192" s="167">
        <f>O192*H192</f>
        <v>0</v>
      </c>
      <c r="Q192" s="167">
        <v>0.0011000000000000001</v>
      </c>
      <c r="R192" s="167">
        <f>Q192*H192</f>
        <v>0.0011000000000000001</v>
      </c>
      <c r="S192" s="167">
        <v>0</v>
      </c>
      <c r="T192" s="168">
        <f>S192*H192</f>
        <v>0</v>
      </c>
      <c r="U192" s="33"/>
      <c r="V192" s="33"/>
      <c r="W192" s="33"/>
      <c r="X192" s="33"/>
      <c r="Y192" s="33"/>
      <c r="Z192" s="33"/>
      <c r="AA192" s="33"/>
      <c r="AB192" s="33"/>
      <c r="AC192" s="33"/>
      <c r="AD192" s="33"/>
      <c r="AE192" s="33"/>
      <c r="AR192" s="169" t="s">
        <v>184</v>
      </c>
      <c r="AT192" s="169" t="s">
        <v>379</v>
      </c>
      <c r="AU192" s="169" t="s">
        <v>89</v>
      </c>
      <c r="AY192" s="19" t="s">
        <v>142</v>
      </c>
      <c r="BE192" s="170">
        <f>IF(N192="základní",J192,0)</f>
        <v>0</v>
      </c>
      <c r="BF192" s="170">
        <f>IF(N192="snížená",J192,0)</f>
        <v>0</v>
      </c>
      <c r="BG192" s="170">
        <f>IF(N192="zákl. přenesená",J192,0)</f>
        <v>2200</v>
      </c>
      <c r="BH192" s="170">
        <f>IF(N192="sníž. přenesená",J192,0)</f>
        <v>0</v>
      </c>
      <c r="BI192" s="170">
        <f>IF(N192="nulová",J192,0)</f>
        <v>0</v>
      </c>
      <c r="BJ192" s="19" t="s">
        <v>151</v>
      </c>
      <c r="BK192" s="170">
        <f>ROUND(I192*H192,2)</f>
        <v>2200</v>
      </c>
      <c r="BL192" s="19" t="s">
        <v>151</v>
      </c>
      <c r="BM192" s="169" t="s">
        <v>454</v>
      </c>
    </row>
    <row r="193" s="2" customFormat="1" ht="16.5" customHeight="1">
      <c r="A193" s="33"/>
      <c r="B193" s="158"/>
      <c r="C193" s="192" t="s">
        <v>294</v>
      </c>
      <c r="D193" s="192" t="s">
        <v>379</v>
      </c>
      <c r="E193" s="193" t="s">
        <v>455</v>
      </c>
      <c r="F193" s="194" t="s">
        <v>456</v>
      </c>
      <c r="G193" s="195" t="s">
        <v>148</v>
      </c>
      <c r="H193" s="196">
        <v>2</v>
      </c>
      <c r="I193" s="197">
        <v>1750</v>
      </c>
      <c r="J193" s="197">
        <f>ROUND(I193*H193,2)</f>
        <v>3500</v>
      </c>
      <c r="K193" s="194" t="s">
        <v>3</v>
      </c>
      <c r="L193" s="198"/>
      <c r="M193" s="199" t="s">
        <v>3</v>
      </c>
      <c r="N193" s="200" t="s">
        <v>52</v>
      </c>
      <c r="O193" s="167">
        <v>0</v>
      </c>
      <c r="P193" s="167">
        <f>O193*H193</f>
        <v>0</v>
      </c>
      <c r="Q193" s="167">
        <v>0.00116</v>
      </c>
      <c r="R193" s="167">
        <f>Q193*H193</f>
        <v>0.00232</v>
      </c>
      <c r="S193" s="167">
        <v>0</v>
      </c>
      <c r="T193" s="168">
        <f>S193*H193</f>
        <v>0</v>
      </c>
      <c r="U193" s="33"/>
      <c r="V193" s="33"/>
      <c r="W193" s="33"/>
      <c r="X193" s="33"/>
      <c r="Y193" s="33"/>
      <c r="Z193" s="33"/>
      <c r="AA193" s="33"/>
      <c r="AB193" s="33"/>
      <c r="AC193" s="33"/>
      <c r="AD193" s="33"/>
      <c r="AE193" s="33"/>
      <c r="AR193" s="169" t="s">
        <v>184</v>
      </c>
      <c r="AT193" s="169" t="s">
        <v>379</v>
      </c>
      <c r="AU193" s="169" t="s">
        <v>89</v>
      </c>
      <c r="AY193" s="19" t="s">
        <v>142</v>
      </c>
      <c r="BE193" s="170">
        <f>IF(N193="základní",J193,0)</f>
        <v>0</v>
      </c>
      <c r="BF193" s="170">
        <f>IF(N193="snížená",J193,0)</f>
        <v>0</v>
      </c>
      <c r="BG193" s="170">
        <f>IF(N193="zákl. přenesená",J193,0)</f>
        <v>3500</v>
      </c>
      <c r="BH193" s="170">
        <f>IF(N193="sníž. přenesená",J193,0)</f>
        <v>0</v>
      </c>
      <c r="BI193" s="170">
        <f>IF(N193="nulová",J193,0)</f>
        <v>0</v>
      </c>
      <c r="BJ193" s="19" t="s">
        <v>151</v>
      </c>
      <c r="BK193" s="170">
        <f>ROUND(I193*H193,2)</f>
        <v>3500</v>
      </c>
      <c r="BL193" s="19" t="s">
        <v>151</v>
      </c>
      <c r="BM193" s="169" t="s">
        <v>457</v>
      </c>
    </row>
    <row r="194" s="13" customFormat="1">
      <c r="A194" s="13"/>
      <c r="B194" s="171"/>
      <c r="C194" s="13"/>
      <c r="D194" s="172" t="s">
        <v>156</v>
      </c>
      <c r="E194" s="173" t="s">
        <v>3</v>
      </c>
      <c r="F194" s="174" t="s">
        <v>447</v>
      </c>
      <c r="G194" s="13"/>
      <c r="H194" s="175">
        <v>1</v>
      </c>
      <c r="I194" s="13"/>
      <c r="J194" s="13"/>
      <c r="K194" s="13"/>
      <c r="L194" s="171"/>
      <c r="M194" s="176"/>
      <c r="N194" s="177"/>
      <c r="O194" s="177"/>
      <c r="P194" s="177"/>
      <c r="Q194" s="177"/>
      <c r="R194" s="177"/>
      <c r="S194" s="177"/>
      <c r="T194" s="178"/>
      <c r="U194" s="13"/>
      <c r="V194" s="13"/>
      <c r="W194" s="13"/>
      <c r="X194" s="13"/>
      <c r="Y194" s="13"/>
      <c r="Z194" s="13"/>
      <c r="AA194" s="13"/>
      <c r="AB194" s="13"/>
      <c r="AC194" s="13"/>
      <c r="AD194" s="13"/>
      <c r="AE194" s="13"/>
      <c r="AT194" s="173" t="s">
        <v>156</v>
      </c>
      <c r="AU194" s="173" t="s">
        <v>89</v>
      </c>
      <c r="AV194" s="13" t="s">
        <v>89</v>
      </c>
      <c r="AW194" s="13" t="s">
        <v>41</v>
      </c>
      <c r="AX194" s="13" t="s">
        <v>79</v>
      </c>
      <c r="AY194" s="173" t="s">
        <v>142</v>
      </c>
    </row>
    <row r="195" s="13" customFormat="1">
      <c r="A195" s="13"/>
      <c r="B195" s="171"/>
      <c r="C195" s="13"/>
      <c r="D195" s="172" t="s">
        <v>156</v>
      </c>
      <c r="E195" s="173" t="s">
        <v>3</v>
      </c>
      <c r="F195" s="174" t="s">
        <v>448</v>
      </c>
      <c r="G195" s="13"/>
      <c r="H195" s="175">
        <v>1</v>
      </c>
      <c r="I195" s="13"/>
      <c r="J195" s="13"/>
      <c r="K195" s="13"/>
      <c r="L195" s="171"/>
      <c r="M195" s="176"/>
      <c r="N195" s="177"/>
      <c r="O195" s="177"/>
      <c r="P195" s="177"/>
      <c r="Q195" s="177"/>
      <c r="R195" s="177"/>
      <c r="S195" s="177"/>
      <c r="T195" s="178"/>
      <c r="U195" s="13"/>
      <c r="V195" s="13"/>
      <c r="W195" s="13"/>
      <c r="X195" s="13"/>
      <c r="Y195" s="13"/>
      <c r="Z195" s="13"/>
      <c r="AA195" s="13"/>
      <c r="AB195" s="13"/>
      <c r="AC195" s="13"/>
      <c r="AD195" s="13"/>
      <c r="AE195" s="13"/>
      <c r="AT195" s="173" t="s">
        <v>156</v>
      </c>
      <c r="AU195" s="173" t="s">
        <v>89</v>
      </c>
      <c r="AV195" s="13" t="s">
        <v>89</v>
      </c>
      <c r="AW195" s="13" t="s">
        <v>41</v>
      </c>
      <c r="AX195" s="13" t="s">
        <v>79</v>
      </c>
      <c r="AY195" s="173" t="s">
        <v>142</v>
      </c>
    </row>
    <row r="196" s="14" customFormat="1">
      <c r="A196" s="14"/>
      <c r="B196" s="179"/>
      <c r="C196" s="14"/>
      <c r="D196" s="172" t="s">
        <v>156</v>
      </c>
      <c r="E196" s="180" t="s">
        <v>3</v>
      </c>
      <c r="F196" s="181" t="s">
        <v>158</v>
      </c>
      <c r="G196" s="14"/>
      <c r="H196" s="182">
        <v>2</v>
      </c>
      <c r="I196" s="14"/>
      <c r="J196" s="14"/>
      <c r="K196" s="14"/>
      <c r="L196" s="179"/>
      <c r="M196" s="183"/>
      <c r="N196" s="184"/>
      <c r="O196" s="184"/>
      <c r="P196" s="184"/>
      <c r="Q196" s="184"/>
      <c r="R196" s="184"/>
      <c r="S196" s="184"/>
      <c r="T196" s="185"/>
      <c r="U196" s="14"/>
      <c r="V196" s="14"/>
      <c r="W196" s="14"/>
      <c r="X196" s="14"/>
      <c r="Y196" s="14"/>
      <c r="Z196" s="14"/>
      <c r="AA196" s="14"/>
      <c r="AB196" s="14"/>
      <c r="AC196" s="14"/>
      <c r="AD196" s="14"/>
      <c r="AE196" s="14"/>
      <c r="AT196" s="180" t="s">
        <v>156</v>
      </c>
      <c r="AU196" s="180" t="s">
        <v>89</v>
      </c>
      <c r="AV196" s="14" t="s">
        <v>151</v>
      </c>
      <c r="AW196" s="14" t="s">
        <v>4</v>
      </c>
      <c r="AX196" s="14" t="s">
        <v>87</v>
      </c>
      <c r="AY196" s="180" t="s">
        <v>142</v>
      </c>
    </row>
    <row r="197" s="2" customFormat="1" ht="24" customHeight="1">
      <c r="A197" s="33"/>
      <c r="B197" s="158"/>
      <c r="C197" s="159" t="s">
        <v>458</v>
      </c>
      <c r="D197" s="159" t="s">
        <v>145</v>
      </c>
      <c r="E197" s="160" t="s">
        <v>459</v>
      </c>
      <c r="F197" s="161" t="s">
        <v>460</v>
      </c>
      <c r="G197" s="162" t="s">
        <v>148</v>
      </c>
      <c r="H197" s="163">
        <v>3</v>
      </c>
      <c r="I197" s="164">
        <v>386</v>
      </c>
      <c r="J197" s="164">
        <f>ROUND(I197*H197,2)</f>
        <v>1158</v>
      </c>
      <c r="K197" s="161" t="s">
        <v>316</v>
      </c>
      <c r="L197" s="34"/>
      <c r="M197" s="165" t="s">
        <v>3</v>
      </c>
      <c r="N197" s="166" t="s">
        <v>52</v>
      </c>
      <c r="O197" s="167">
        <v>1.2170000000000001</v>
      </c>
      <c r="P197" s="167">
        <f>O197*H197</f>
        <v>3.6510000000000002</v>
      </c>
      <c r="Q197" s="167">
        <v>1.0000000000000001E-05</v>
      </c>
      <c r="R197" s="167">
        <f>Q197*H197</f>
        <v>3.0000000000000004E-05</v>
      </c>
      <c r="S197" s="167">
        <v>0</v>
      </c>
      <c r="T197" s="168">
        <f>S197*H197</f>
        <v>0</v>
      </c>
      <c r="U197" s="33"/>
      <c r="V197" s="33"/>
      <c r="W197" s="33"/>
      <c r="X197" s="33"/>
      <c r="Y197" s="33"/>
      <c r="Z197" s="33"/>
      <c r="AA197" s="33"/>
      <c r="AB197" s="33"/>
      <c r="AC197" s="33"/>
      <c r="AD197" s="33"/>
      <c r="AE197" s="33"/>
      <c r="AR197" s="169" t="s">
        <v>151</v>
      </c>
      <c r="AT197" s="169" t="s">
        <v>145</v>
      </c>
      <c r="AU197" s="169" t="s">
        <v>89</v>
      </c>
      <c r="AY197" s="19" t="s">
        <v>142</v>
      </c>
      <c r="BE197" s="170">
        <f>IF(N197="základní",J197,0)</f>
        <v>0</v>
      </c>
      <c r="BF197" s="170">
        <f>IF(N197="snížená",J197,0)</f>
        <v>0</v>
      </c>
      <c r="BG197" s="170">
        <f>IF(N197="zákl. přenesená",J197,0)</f>
        <v>1158</v>
      </c>
      <c r="BH197" s="170">
        <f>IF(N197="sníž. přenesená",J197,0)</f>
        <v>0</v>
      </c>
      <c r="BI197" s="170">
        <f>IF(N197="nulová",J197,0)</f>
        <v>0</v>
      </c>
      <c r="BJ197" s="19" t="s">
        <v>151</v>
      </c>
      <c r="BK197" s="170">
        <f>ROUND(I197*H197,2)</f>
        <v>1158</v>
      </c>
      <c r="BL197" s="19" t="s">
        <v>151</v>
      </c>
      <c r="BM197" s="169" t="s">
        <v>461</v>
      </c>
    </row>
    <row r="198" s="2" customFormat="1">
      <c r="A198" s="33"/>
      <c r="B198" s="34"/>
      <c r="C198" s="33"/>
      <c r="D198" s="172" t="s">
        <v>318</v>
      </c>
      <c r="E198" s="33"/>
      <c r="F198" s="186" t="s">
        <v>429</v>
      </c>
      <c r="G198" s="33"/>
      <c r="H198" s="33"/>
      <c r="I198" s="33"/>
      <c r="J198" s="33"/>
      <c r="K198" s="33"/>
      <c r="L198" s="34"/>
      <c r="M198" s="187"/>
      <c r="N198" s="188"/>
      <c r="O198" s="67"/>
      <c r="P198" s="67"/>
      <c r="Q198" s="67"/>
      <c r="R198" s="67"/>
      <c r="S198" s="67"/>
      <c r="T198" s="68"/>
      <c r="U198" s="33"/>
      <c r="V198" s="33"/>
      <c r="W198" s="33"/>
      <c r="X198" s="33"/>
      <c r="Y198" s="33"/>
      <c r="Z198" s="33"/>
      <c r="AA198" s="33"/>
      <c r="AB198" s="33"/>
      <c r="AC198" s="33"/>
      <c r="AD198" s="33"/>
      <c r="AE198" s="33"/>
      <c r="AT198" s="19" t="s">
        <v>318</v>
      </c>
      <c r="AU198" s="19" t="s">
        <v>89</v>
      </c>
    </row>
    <row r="199" s="13" customFormat="1">
      <c r="A199" s="13"/>
      <c r="B199" s="171"/>
      <c r="C199" s="13"/>
      <c r="D199" s="172" t="s">
        <v>156</v>
      </c>
      <c r="E199" s="173" t="s">
        <v>3</v>
      </c>
      <c r="F199" s="174" t="s">
        <v>462</v>
      </c>
      <c r="G199" s="13"/>
      <c r="H199" s="175">
        <v>1</v>
      </c>
      <c r="I199" s="13"/>
      <c r="J199" s="13"/>
      <c r="K199" s="13"/>
      <c r="L199" s="171"/>
      <c r="M199" s="176"/>
      <c r="N199" s="177"/>
      <c r="O199" s="177"/>
      <c r="P199" s="177"/>
      <c r="Q199" s="177"/>
      <c r="R199" s="177"/>
      <c r="S199" s="177"/>
      <c r="T199" s="178"/>
      <c r="U199" s="13"/>
      <c r="V199" s="13"/>
      <c r="W199" s="13"/>
      <c r="X199" s="13"/>
      <c r="Y199" s="13"/>
      <c r="Z199" s="13"/>
      <c r="AA199" s="13"/>
      <c r="AB199" s="13"/>
      <c r="AC199" s="13"/>
      <c r="AD199" s="13"/>
      <c r="AE199" s="13"/>
      <c r="AT199" s="173" t="s">
        <v>156</v>
      </c>
      <c r="AU199" s="173" t="s">
        <v>89</v>
      </c>
      <c r="AV199" s="13" t="s">
        <v>89</v>
      </c>
      <c r="AW199" s="13" t="s">
        <v>41</v>
      </c>
      <c r="AX199" s="13" t="s">
        <v>79</v>
      </c>
      <c r="AY199" s="173" t="s">
        <v>142</v>
      </c>
    </row>
    <row r="200" s="13" customFormat="1">
      <c r="A200" s="13"/>
      <c r="B200" s="171"/>
      <c r="C200" s="13"/>
      <c r="D200" s="172" t="s">
        <v>156</v>
      </c>
      <c r="E200" s="173" t="s">
        <v>3</v>
      </c>
      <c r="F200" s="174" t="s">
        <v>463</v>
      </c>
      <c r="G200" s="13"/>
      <c r="H200" s="175">
        <v>2</v>
      </c>
      <c r="I200" s="13"/>
      <c r="J200" s="13"/>
      <c r="K200" s="13"/>
      <c r="L200" s="171"/>
      <c r="M200" s="176"/>
      <c r="N200" s="177"/>
      <c r="O200" s="177"/>
      <c r="P200" s="177"/>
      <c r="Q200" s="177"/>
      <c r="R200" s="177"/>
      <c r="S200" s="177"/>
      <c r="T200" s="178"/>
      <c r="U200" s="13"/>
      <c r="V200" s="13"/>
      <c r="W200" s="13"/>
      <c r="X200" s="13"/>
      <c r="Y200" s="13"/>
      <c r="Z200" s="13"/>
      <c r="AA200" s="13"/>
      <c r="AB200" s="13"/>
      <c r="AC200" s="13"/>
      <c r="AD200" s="13"/>
      <c r="AE200" s="13"/>
      <c r="AT200" s="173" t="s">
        <v>156</v>
      </c>
      <c r="AU200" s="173" t="s">
        <v>89</v>
      </c>
      <c r="AV200" s="13" t="s">
        <v>89</v>
      </c>
      <c r="AW200" s="13" t="s">
        <v>41</v>
      </c>
      <c r="AX200" s="13" t="s">
        <v>79</v>
      </c>
      <c r="AY200" s="173" t="s">
        <v>142</v>
      </c>
    </row>
    <row r="201" s="14" customFormat="1">
      <c r="A201" s="14"/>
      <c r="B201" s="179"/>
      <c r="C201" s="14"/>
      <c r="D201" s="172" t="s">
        <v>156</v>
      </c>
      <c r="E201" s="180" t="s">
        <v>3</v>
      </c>
      <c r="F201" s="181" t="s">
        <v>158</v>
      </c>
      <c r="G201" s="14"/>
      <c r="H201" s="182">
        <v>3</v>
      </c>
      <c r="I201" s="14"/>
      <c r="J201" s="14"/>
      <c r="K201" s="14"/>
      <c r="L201" s="179"/>
      <c r="M201" s="183"/>
      <c r="N201" s="184"/>
      <c r="O201" s="184"/>
      <c r="P201" s="184"/>
      <c r="Q201" s="184"/>
      <c r="R201" s="184"/>
      <c r="S201" s="184"/>
      <c r="T201" s="185"/>
      <c r="U201" s="14"/>
      <c r="V201" s="14"/>
      <c r="W201" s="14"/>
      <c r="X201" s="14"/>
      <c r="Y201" s="14"/>
      <c r="Z201" s="14"/>
      <c r="AA201" s="14"/>
      <c r="AB201" s="14"/>
      <c r="AC201" s="14"/>
      <c r="AD201" s="14"/>
      <c r="AE201" s="14"/>
      <c r="AT201" s="180" t="s">
        <v>156</v>
      </c>
      <c r="AU201" s="180" t="s">
        <v>89</v>
      </c>
      <c r="AV201" s="14" t="s">
        <v>151</v>
      </c>
      <c r="AW201" s="14" t="s">
        <v>4</v>
      </c>
      <c r="AX201" s="14" t="s">
        <v>87</v>
      </c>
      <c r="AY201" s="180" t="s">
        <v>142</v>
      </c>
    </row>
    <row r="202" s="2" customFormat="1" ht="16.5" customHeight="1">
      <c r="A202" s="33"/>
      <c r="B202" s="158"/>
      <c r="C202" s="192" t="s">
        <v>464</v>
      </c>
      <c r="D202" s="192" t="s">
        <v>379</v>
      </c>
      <c r="E202" s="193" t="s">
        <v>465</v>
      </c>
      <c r="F202" s="194" t="s">
        <v>466</v>
      </c>
      <c r="G202" s="195" t="s">
        <v>148</v>
      </c>
      <c r="H202" s="196">
        <v>1</v>
      </c>
      <c r="I202" s="197">
        <v>433</v>
      </c>
      <c r="J202" s="197">
        <f>ROUND(I202*H202,2)</f>
        <v>433</v>
      </c>
      <c r="K202" s="194" t="s">
        <v>316</v>
      </c>
      <c r="L202" s="198"/>
      <c r="M202" s="199" t="s">
        <v>3</v>
      </c>
      <c r="N202" s="200" t="s">
        <v>52</v>
      </c>
      <c r="O202" s="167">
        <v>0</v>
      </c>
      <c r="P202" s="167">
        <f>O202*H202</f>
        <v>0</v>
      </c>
      <c r="Q202" s="167">
        <v>0.002</v>
      </c>
      <c r="R202" s="167">
        <f>Q202*H202</f>
        <v>0.002</v>
      </c>
      <c r="S202" s="167">
        <v>0</v>
      </c>
      <c r="T202" s="168">
        <f>S202*H202</f>
        <v>0</v>
      </c>
      <c r="U202" s="33"/>
      <c r="V202" s="33"/>
      <c r="W202" s="33"/>
      <c r="X202" s="33"/>
      <c r="Y202" s="33"/>
      <c r="Z202" s="33"/>
      <c r="AA202" s="33"/>
      <c r="AB202" s="33"/>
      <c r="AC202" s="33"/>
      <c r="AD202" s="33"/>
      <c r="AE202" s="33"/>
      <c r="AR202" s="169" t="s">
        <v>184</v>
      </c>
      <c r="AT202" s="169" t="s">
        <v>379</v>
      </c>
      <c r="AU202" s="169" t="s">
        <v>89</v>
      </c>
      <c r="AY202" s="19" t="s">
        <v>142</v>
      </c>
      <c r="BE202" s="170">
        <f>IF(N202="základní",J202,0)</f>
        <v>0</v>
      </c>
      <c r="BF202" s="170">
        <f>IF(N202="snížená",J202,0)</f>
        <v>0</v>
      </c>
      <c r="BG202" s="170">
        <f>IF(N202="zákl. přenesená",J202,0)</f>
        <v>433</v>
      </c>
      <c r="BH202" s="170">
        <f>IF(N202="sníž. přenesená",J202,0)</f>
        <v>0</v>
      </c>
      <c r="BI202" s="170">
        <f>IF(N202="nulová",J202,0)</f>
        <v>0</v>
      </c>
      <c r="BJ202" s="19" t="s">
        <v>151</v>
      </c>
      <c r="BK202" s="170">
        <f>ROUND(I202*H202,2)</f>
        <v>433</v>
      </c>
      <c r="BL202" s="19" t="s">
        <v>151</v>
      </c>
      <c r="BM202" s="169" t="s">
        <v>467</v>
      </c>
    </row>
    <row r="203" s="2" customFormat="1" ht="16.5" customHeight="1">
      <c r="A203" s="33"/>
      <c r="B203" s="158"/>
      <c r="C203" s="192" t="s">
        <v>468</v>
      </c>
      <c r="D203" s="192" t="s">
        <v>379</v>
      </c>
      <c r="E203" s="193" t="s">
        <v>469</v>
      </c>
      <c r="F203" s="194" t="s">
        <v>470</v>
      </c>
      <c r="G203" s="195" t="s">
        <v>148</v>
      </c>
      <c r="H203" s="196">
        <v>1</v>
      </c>
      <c r="I203" s="197">
        <v>428</v>
      </c>
      <c r="J203" s="197">
        <f>ROUND(I203*H203,2)</f>
        <v>428</v>
      </c>
      <c r="K203" s="194" t="s">
        <v>316</v>
      </c>
      <c r="L203" s="198"/>
      <c r="M203" s="199" t="s">
        <v>3</v>
      </c>
      <c r="N203" s="200" t="s">
        <v>52</v>
      </c>
      <c r="O203" s="167">
        <v>0</v>
      </c>
      <c r="P203" s="167">
        <f>O203*H203</f>
        <v>0</v>
      </c>
      <c r="Q203" s="167">
        <v>0.0028</v>
      </c>
      <c r="R203" s="167">
        <f>Q203*H203</f>
        <v>0.0028</v>
      </c>
      <c r="S203" s="167">
        <v>0</v>
      </c>
      <c r="T203" s="168">
        <f>S203*H203</f>
        <v>0</v>
      </c>
      <c r="U203" s="33"/>
      <c r="V203" s="33"/>
      <c r="W203" s="33"/>
      <c r="X203" s="33"/>
      <c r="Y203" s="33"/>
      <c r="Z203" s="33"/>
      <c r="AA203" s="33"/>
      <c r="AB203" s="33"/>
      <c r="AC203" s="33"/>
      <c r="AD203" s="33"/>
      <c r="AE203" s="33"/>
      <c r="AR203" s="169" t="s">
        <v>184</v>
      </c>
      <c r="AT203" s="169" t="s">
        <v>379</v>
      </c>
      <c r="AU203" s="169" t="s">
        <v>89</v>
      </c>
      <c r="AY203" s="19" t="s">
        <v>142</v>
      </c>
      <c r="BE203" s="170">
        <f>IF(N203="základní",J203,0)</f>
        <v>0</v>
      </c>
      <c r="BF203" s="170">
        <f>IF(N203="snížená",J203,0)</f>
        <v>0</v>
      </c>
      <c r="BG203" s="170">
        <f>IF(N203="zákl. přenesená",J203,0)</f>
        <v>428</v>
      </c>
      <c r="BH203" s="170">
        <f>IF(N203="sníž. přenesená",J203,0)</f>
        <v>0</v>
      </c>
      <c r="BI203" s="170">
        <f>IF(N203="nulová",J203,0)</f>
        <v>0</v>
      </c>
      <c r="BJ203" s="19" t="s">
        <v>151</v>
      </c>
      <c r="BK203" s="170">
        <f>ROUND(I203*H203,2)</f>
        <v>428</v>
      </c>
      <c r="BL203" s="19" t="s">
        <v>151</v>
      </c>
      <c r="BM203" s="169" t="s">
        <v>471</v>
      </c>
    </row>
    <row r="204" s="2" customFormat="1" ht="16.5" customHeight="1">
      <c r="A204" s="33"/>
      <c r="B204" s="158"/>
      <c r="C204" s="192" t="s">
        <v>472</v>
      </c>
      <c r="D204" s="192" t="s">
        <v>379</v>
      </c>
      <c r="E204" s="193" t="s">
        <v>473</v>
      </c>
      <c r="F204" s="194" t="s">
        <v>474</v>
      </c>
      <c r="G204" s="195" t="s">
        <v>148</v>
      </c>
      <c r="H204" s="196">
        <v>1</v>
      </c>
      <c r="I204" s="197">
        <v>218</v>
      </c>
      <c r="J204" s="197">
        <f>ROUND(I204*H204,2)</f>
        <v>218</v>
      </c>
      <c r="K204" s="194" t="s">
        <v>316</v>
      </c>
      <c r="L204" s="198"/>
      <c r="M204" s="199" t="s">
        <v>3</v>
      </c>
      <c r="N204" s="200" t="s">
        <v>52</v>
      </c>
      <c r="O204" s="167">
        <v>0</v>
      </c>
      <c r="P204" s="167">
        <f>O204*H204</f>
        <v>0</v>
      </c>
      <c r="Q204" s="167">
        <v>0.00125</v>
      </c>
      <c r="R204" s="167">
        <f>Q204*H204</f>
        <v>0.00125</v>
      </c>
      <c r="S204" s="167">
        <v>0</v>
      </c>
      <c r="T204" s="168">
        <f>S204*H204</f>
        <v>0</v>
      </c>
      <c r="U204" s="33"/>
      <c r="V204" s="33"/>
      <c r="W204" s="33"/>
      <c r="X204" s="33"/>
      <c r="Y204" s="33"/>
      <c r="Z204" s="33"/>
      <c r="AA204" s="33"/>
      <c r="AB204" s="33"/>
      <c r="AC204" s="33"/>
      <c r="AD204" s="33"/>
      <c r="AE204" s="33"/>
      <c r="AR204" s="169" t="s">
        <v>184</v>
      </c>
      <c r="AT204" s="169" t="s">
        <v>379</v>
      </c>
      <c r="AU204" s="169" t="s">
        <v>89</v>
      </c>
      <c r="AY204" s="19" t="s">
        <v>142</v>
      </c>
      <c r="BE204" s="170">
        <f>IF(N204="základní",J204,0)</f>
        <v>0</v>
      </c>
      <c r="BF204" s="170">
        <f>IF(N204="snížená",J204,0)</f>
        <v>0</v>
      </c>
      <c r="BG204" s="170">
        <f>IF(N204="zákl. přenesená",J204,0)</f>
        <v>218</v>
      </c>
      <c r="BH204" s="170">
        <f>IF(N204="sníž. přenesená",J204,0)</f>
        <v>0</v>
      </c>
      <c r="BI204" s="170">
        <f>IF(N204="nulová",J204,0)</f>
        <v>0</v>
      </c>
      <c r="BJ204" s="19" t="s">
        <v>151</v>
      </c>
      <c r="BK204" s="170">
        <f>ROUND(I204*H204,2)</f>
        <v>218</v>
      </c>
      <c r="BL204" s="19" t="s">
        <v>151</v>
      </c>
      <c r="BM204" s="169" t="s">
        <v>475</v>
      </c>
    </row>
    <row r="205" s="2" customFormat="1" ht="16.5" customHeight="1">
      <c r="A205" s="33"/>
      <c r="B205" s="158"/>
      <c r="C205" s="159" t="s">
        <v>476</v>
      </c>
      <c r="D205" s="159" t="s">
        <v>145</v>
      </c>
      <c r="E205" s="160" t="s">
        <v>477</v>
      </c>
      <c r="F205" s="161" t="s">
        <v>478</v>
      </c>
      <c r="G205" s="162" t="s">
        <v>148</v>
      </c>
      <c r="H205" s="163">
        <v>1</v>
      </c>
      <c r="I205" s="164">
        <v>1020</v>
      </c>
      <c r="J205" s="164">
        <f>ROUND(I205*H205,2)</f>
        <v>1020</v>
      </c>
      <c r="K205" s="161" t="s">
        <v>316</v>
      </c>
      <c r="L205" s="34"/>
      <c r="M205" s="165" t="s">
        <v>3</v>
      </c>
      <c r="N205" s="166" t="s">
        <v>52</v>
      </c>
      <c r="O205" s="167">
        <v>1.9299999999999999</v>
      </c>
      <c r="P205" s="167">
        <f>O205*H205</f>
        <v>1.9299999999999999</v>
      </c>
      <c r="Q205" s="167">
        <v>0.0028700000000000002</v>
      </c>
      <c r="R205" s="167">
        <f>Q205*H205</f>
        <v>0.0028700000000000002</v>
      </c>
      <c r="S205" s="167">
        <v>0</v>
      </c>
      <c r="T205" s="168">
        <f>S205*H205</f>
        <v>0</v>
      </c>
      <c r="U205" s="33"/>
      <c r="V205" s="33"/>
      <c r="W205" s="33"/>
      <c r="X205" s="33"/>
      <c r="Y205" s="33"/>
      <c r="Z205" s="33"/>
      <c r="AA205" s="33"/>
      <c r="AB205" s="33"/>
      <c r="AC205" s="33"/>
      <c r="AD205" s="33"/>
      <c r="AE205" s="33"/>
      <c r="AR205" s="169" t="s">
        <v>151</v>
      </c>
      <c r="AT205" s="169" t="s">
        <v>145</v>
      </c>
      <c r="AU205" s="169" t="s">
        <v>89</v>
      </c>
      <c r="AY205" s="19" t="s">
        <v>142</v>
      </c>
      <c r="BE205" s="170">
        <f>IF(N205="základní",J205,0)</f>
        <v>0</v>
      </c>
      <c r="BF205" s="170">
        <f>IF(N205="snížená",J205,0)</f>
        <v>0</v>
      </c>
      <c r="BG205" s="170">
        <f>IF(N205="zákl. přenesená",J205,0)</f>
        <v>1020</v>
      </c>
      <c r="BH205" s="170">
        <f>IF(N205="sníž. přenesená",J205,0)</f>
        <v>0</v>
      </c>
      <c r="BI205" s="170">
        <f>IF(N205="nulová",J205,0)</f>
        <v>0</v>
      </c>
      <c r="BJ205" s="19" t="s">
        <v>151</v>
      </c>
      <c r="BK205" s="170">
        <f>ROUND(I205*H205,2)</f>
        <v>1020</v>
      </c>
      <c r="BL205" s="19" t="s">
        <v>151</v>
      </c>
      <c r="BM205" s="169" t="s">
        <v>479</v>
      </c>
    </row>
    <row r="206" s="2" customFormat="1">
      <c r="A206" s="33"/>
      <c r="B206" s="34"/>
      <c r="C206" s="33"/>
      <c r="D206" s="172" t="s">
        <v>318</v>
      </c>
      <c r="E206" s="33"/>
      <c r="F206" s="186" t="s">
        <v>480</v>
      </c>
      <c r="G206" s="33"/>
      <c r="H206" s="33"/>
      <c r="I206" s="33"/>
      <c r="J206" s="33"/>
      <c r="K206" s="33"/>
      <c r="L206" s="34"/>
      <c r="M206" s="187"/>
      <c r="N206" s="188"/>
      <c r="O206" s="67"/>
      <c r="P206" s="67"/>
      <c r="Q206" s="67"/>
      <c r="R206" s="67"/>
      <c r="S206" s="67"/>
      <c r="T206" s="68"/>
      <c r="U206" s="33"/>
      <c r="V206" s="33"/>
      <c r="W206" s="33"/>
      <c r="X206" s="33"/>
      <c r="Y206" s="33"/>
      <c r="Z206" s="33"/>
      <c r="AA206" s="33"/>
      <c r="AB206" s="33"/>
      <c r="AC206" s="33"/>
      <c r="AD206" s="33"/>
      <c r="AE206" s="33"/>
      <c r="AT206" s="19" t="s">
        <v>318</v>
      </c>
      <c r="AU206" s="19" t="s">
        <v>89</v>
      </c>
    </row>
    <row r="207" s="13" customFormat="1">
      <c r="A207" s="13"/>
      <c r="B207" s="171"/>
      <c r="C207" s="13"/>
      <c r="D207" s="172" t="s">
        <v>156</v>
      </c>
      <c r="E207" s="173" t="s">
        <v>3</v>
      </c>
      <c r="F207" s="174" t="s">
        <v>481</v>
      </c>
      <c r="G207" s="13"/>
      <c r="H207" s="175">
        <v>1</v>
      </c>
      <c r="I207" s="13"/>
      <c r="J207" s="13"/>
      <c r="K207" s="13"/>
      <c r="L207" s="171"/>
      <c r="M207" s="176"/>
      <c r="N207" s="177"/>
      <c r="O207" s="177"/>
      <c r="P207" s="177"/>
      <c r="Q207" s="177"/>
      <c r="R207" s="177"/>
      <c r="S207" s="177"/>
      <c r="T207" s="178"/>
      <c r="U207" s="13"/>
      <c r="V207" s="13"/>
      <c r="W207" s="13"/>
      <c r="X207" s="13"/>
      <c r="Y207" s="13"/>
      <c r="Z207" s="13"/>
      <c r="AA207" s="13"/>
      <c r="AB207" s="13"/>
      <c r="AC207" s="13"/>
      <c r="AD207" s="13"/>
      <c r="AE207" s="13"/>
      <c r="AT207" s="173" t="s">
        <v>156</v>
      </c>
      <c r="AU207" s="173" t="s">
        <v>89</v>
      </c>
      <c r="AV207" s="13" t="s">
        <v>89</v>
      </c>
      <c r="AW207" s="13" t="s">
        <v>41</v>
      </c>
      <c r="AX207" s="13" t="s">
        <v>79</v>
      </c>
      <c r="AY207" s="173" t="s">
        <v>142</v>
      </c>
    </row>
    <row r="208" s="14" customFormat="1">
      <c r="A208" s="14"/>
      <c r="B208" s="179"/>
      <c r="C208" s="14"/>
      <c r="D208" s="172" t="s">
        <v>156</v>
      </c>
      <c r="E208" s="180" t="s">
        <v>3</v>
      </c>
      <c r="F208" s="181" t="s">
        <v>158</v>
      </c>
      <c r="G208" s="14"/>
      <c r="H208" s="182">
        <v>1</v>
      </c>
      <c r="I208" s="14"/>
      <c r="J208" s="14"/>
      <c r="K208" s="14"/>
      <c r="L208" s="179"/>
      <c r="M208" s="183"/>
      <c r="N208" s="184"/>
      <c r="O208" s="184"/>
      <c r="P208" s="184"/>
      <c r="Q208" s="184"/>
      <c r="R208" s="184"/>
      <c r="S208" s="184"/>
      <c r="T208" s="185"/>
      <c r="U208" s="14"/>
      <c r="V208" s="14"/>
      <c r="W208" s="14"/>
      <c r="X208" s="14"/>
      <c r="Y208" s="14"/>
      <c r="Z208" s="14"/>
      <c r="AA208" s="14"/>
      <c r="AB208" s="14"/>
      <c r="AC208" s="14"/>
      <c r="AD208" s="14"/>
      <c r="AE208" s="14"/>
      <c r="AT208" s="180" t="s">
        <v>156</v>
      </c>
      <c r="AU208" s="180" t="s">
        <v>89</v>
      </c>
      <c r="AV208" s="14" t="s">
        <v>151</v>
      </c>
      <c r="AW208" s="14" t="s">
        <v>4</v>
      </c>
      <c r="AX208" s="14" t="s">
        <v>87</v>
      </c>
      <c r="AY208" s="180" t="s">
        <v>142</v>
      </c>
    </row>
    <row r="209" s="2" customFormat="1" ht="16.5" customHeight="1">
      <c r="A209" s="33"/>
      <c r="B209" s="158"/>
      <c r="C209" s="192" t="s">
        <v>482</v>
      </c>
      <c r="D209" s="192" t="s">
        <v>379</v>
      </c>
      <c r="E209" s="193" t="s">
        <v>483</v>
      </c>
      <c r="F209" s="194" t="s">
        <v>484</v>
      </c>
      <c r="G209" s="195" t="s">
        <v>148</v>
      </c>
      <c r="H209" s="196">
        <v>1</v>
      </c>
      <c r="I209" s="197">
        <v>3000</v>
      </c>
      <c r="J209" s="197">
        <f>ROUND(I209*H209,2)</f>
        <v>3000</v>
      </c>
      <c r="K209" s="194" t="s">
        <v>3</v>
      </c>
      <c r="L209" s="198"/>
      <c r="M209" s="199" t="s">
        <v>3</v>
      </c>
      <c r="N209" s="200" t="s">
        <v>52</v>
      </c>
      <c r="O209" s="167">
        <v>0</v>
      </c>
      <c r="P209" s="167">
        <f>O209*H209</f>
        <v>0</v>
      </c>
      <c r="Q209" s="167">
        <v>0.062</v>
      </c>
      <c r="R209" s="167">
        <f>Q209*H209</f>
        <v>0.062</v>
      </c>
      <c r="S209" s="167">
        <v>0</v>
      </c>
      <c r="T209" s="168">
        <f>S209*H209</f>
        <v>0</v>
      </c>
      <c r="U209" s="33"/>
      <c r="V209" s="33"/>
      <c r="W209" s="33"/>
      <c r="X209" s="33"/>
      <c r="Y209" s="33"/>
      <c r="Z209" s="33"/>
      <c r="AA209" s="33"/>
      <c r="AB209" s="33"/>
      <c r="AC209" s="33"/>
      <c r="AD209" s="33"/>
      <c r="AE209" s="33"/>
      <c r="AR209" s="169" t="s">
        <v>184</v>
      </c>
      <c r="AT209" s="169" t="s">
        <v>379</v>
      </c>
      <c r="AU209" s="169" t="s">
        <v>89</v>
      </c>
      <c r="AY209" s="19" t="s">
        <v>142</v>
      </c>
      <c r="BE209" s="170">
        <f>IF(N209="základní",J209,0)</f>
        <v>0</v>
      </c>
      <c r="BF209" s="170">
        <f>IF(N209="snížená",J209,0)</f>
        <v>0</v>
      </c>
      <c r="BG209" s="170">
        <f>IF(N209="zákl. přenesená",J209,0)</f>
        <v>3000</v>
      </c>
      <c r="BH209" s="170">
        <f>IF(N209="sníž. přenesená",J209,0)</f>
        <v>0</v>
      </c>
      <c r="BI209" s="170">
        <f>IF(N209="nulová",J209,0)</f>
        <v>0</v>
      </c>
      <c r="BJ209" s="19" t="s">
        <v>151</v>
      </c>
      <c r="BK209" s="170">
        <f>ROUND(I209*H209,2)</f>
        <v>3000</v>
      </c>
      <c r="BL209" s="19" t="s">
        <v>151</v>
      </c>
      <c r="BM209" s="169" t="s">
        <v>485</v>
      </c>
    </row>
    <row r="210" s="2" customFormat="1" ht="24" customHeight="1">
      <c r="A210" s="33"/>
      <c r="B210" s="158"/>
      <c r="C210" s="159" t="s">
        <v>486</v>
      </c>
      <c r="D210" s="159" t="s">
        <v>145</v>
      </c>
      <c r="E210" s="160" t="s">
        <v>487</v>
      </c>
      <c r="F210" s="161" t="s">
        <v>488</v>
      </c>
      <c r="G210" s="162" t="s">
        <v>148</v>
      </c>
      <c r="H210" s="163">
        <v>1</v>
      </c>
      <c r="I210" s="164">
        <v>9950</v>
      </c>
      <c r="J210" s="164">
        <f>ROUND(I210*H210,2)</f>
        <v>9950</v>
      </c>
      <c r="K210" s="161" t="s">
        <v>316</v>
      </c>
      <c r="L210" s="34"/>
      <c r="M210" s="165" t="s">
        <v>3</v>
      </c>
      <c r="N210" s="166" t="s">
        <v>52</v>
      </c>
      <c r="O210" s="167">
        <v>19.105</v>
      </c>
      <c r="P210" s="167">
        <f>O210*H210</f>
        <v>19.105</v>
      </c>
      <c r="Q210" s="167">
        <v>1.92726</v>
      </c>
      <c r="R210" s="167">
        <f>Q210*H210</f>
        <v>1.92726</v>
      </c>
      <c r="S210" s="167">
        <v>0</v>
      </c>
      <c r="T210" s="168">
        <f>S210*H210</f>
        <v>0</v>
      </c>
      <c r="U210" s="33"/>
      <c r="V210" s="33"/>
      <c r="W210" s="33"/>
      <c r="X210" s="33"/>
      <c r="Y210" s="33"/>
      <c r="Z210" s="33"/>
      <c r="AA210" s="33"/>
      <c r="AB210" s="33"/>
      <c r="AC210" s="33"/>
      <c r="AD210" s="33"/>
      <c r="AE210" s="33"/>
      <c r="AR210" s="169" t="s">
        <v>151</v>
      </c>
      <c r="AT210" s="169" t="s">
        <v>145</v>
      </c>
      <c r="AU210" s="169" t="s">
        <v>89</v>
      </c>
      <c r="AY210" s="19" t="s">
        <v>142</v>
      </c>
      <c r="BE210" s="170">
        <f>IF(N210="základní",J210,0)</f>
        <v>0</v>
      </c>
      <c r="BF210" s="170">
        <f>IF(N210="snížená",J210,0)</f>
        <v>0</v>
      </c>
      <c r="BG210" s="170">
        <f>IF(N210="zákl. přenesená",J210,0)</f>
        <v>9950</v>
      </c>
      <c r="BH210" s="170">
        <f>IF(N210="sníž. přenesená",J210,0)</f>
        <v>0</v>
      </c>
      <c r="BI210" s="170">
        <f>IF(N210="nulová",J210,0)</f>
        <v>0</v>
      </c>
      <c r="BJ210" s="19" t="s">
        <v>151</v>
      </c>
      <c r="BK210" s="170">
        <f>ROUND(I210*H210,2)</f>
        <v>9950</v>
      </c>
      <c r="BL210" s="19" t="s">
        <v>151</v>
      </c>
      <c r="BM210" s="169" t="s">
        <v>489</v>
      </c>
    </row>
    <row r="211" s="2" customFormat="1">
      <c r="A211" s="33"/>
      <c r="B211" s="34"/>
      <c r="C211" s="33"/>
      <c r="D211" s="172" t="s">
        <v>318</v>
      </c>
      <c r="E211" s="33"/>
      <c r="F211" s="186" t="s">
        <v>490</v>
      </c>
      <c r="G211" s="33"/>
      <c r="H211" s="33"/>
      <c r="I211" s="33"/>
      <c r="J211" s="33"/>
      <c r="K211" s="33"/>
      <c r="L211" s="34"/>
      <c r="M211" s="187"/>
      <c r="N211" s="188"/>
      <c r="O211" s="67"/>
      <c r="P211" s="67"/>
      <c r="Q211" s="67"/>
      <c r="R211" s="67"/>
      <c r="S211" s="67"/>
      <c r="T211" s="68"/>
      <c r="U211" s="33"/>
      <c r="V211" s="33"/>
      <c r="W211" s="33"/>
      <c r="X211" s="33"/>
      <c r="Y211" s="33"/>
      <c r="Z211" s="33"/>
      <c r="AA211" s="33"/>
      <c r="AB211" s="33"/>
      <c r="AC211" s="33"/>
      <c r="AD211" s="33"/>
      <c r="AE211" s="33"/>
      <c r="AT211" s="19" t="s">
        <v>318</v>
      </c>
      <c r="AU211" s="19" t="s">
        <v>89</v>
      </c>
    </row>
    <row r="212" s="13" customFormat="1">
      <c r="A212" s="13"/>
      <c r="B212" s="171"/>
      <c r="C212" s="13"/>
      <c r="D212" s="172" t="s">
        <v>156</v>
      </c>
      <c r="E212" s="173" t="s">
        <v>3</v>
      </c>
      <c r="F212" s="174" t="s">
        <v>491</v>
      </c>
      <c r="G212" s="13"/>
      <c r="H212" s="175">
        <v>1</v>
      </c>
      <c r="I212" s="13"/>
      <c r="J212" s="13"/>
      <c r="K212" s="13"/>
      <c r="L212" s="171"/>
      <c r="M212" s="176"/>
      <c r="N212" s="177"/>
      <c r="O212" s="177"/>
      <c r="P212" s="177"/>
      <c r="Q212" s="177"/>
      <c r="R212" s="177"/>
      <c r="S212" s="177"/>
      <c r="T212" s="178"/>
      <c r="U212" s="13"/>
      <c r="V212" s="13"/>
      <c r="W212" s="13"/>
      <c r="X212" s="13"/>
      <c r="Y212" s="13"/>
      <c r="Z212" s="13"/>
      <c r="AA212" s="13"/>
      <c r="AB212" s="13"/>
      <c r="AC212" s="13"/>
      <c r="AD212" s="13"/>
      <c r="AE212" s="13"/>
      <c r="AT212" s="173" t="s">
        <v>156</v>
      </c>
      <c r="AU212" s="173" t="s">
        <v>89</v>
      </c>
      <c r="AV212" s="13" t="s">
        <v>89</v>
      </c>
      <c r="AW212" s="13" t="s">
        <v>41</v>
      </c>
      <c r="AX212" s="13" t="s">
        <v>79</v>
      </c>
      <c r="AY212" s="173" t="s">
        <v>142</v>
      </c>
    </row>
    <row r="213" s="14" customFormat="1">
      <c r="A213" s="14"/>
      <c r="B213" s="179"/>
      <c r="C213" s="14"/>
      <c r="D213" s="172" t="s">
        <v>156</v>
      </c>
      <c r="E213" s="180" t="s">
        <v>3</v>
      </c>
      <c r="F213" s="181" t="s">
        <v>158</v>
      </c>
      <c r="G213" s="14"/>
      <c r="H213" s="182">
        <v>1</v>
      </c>
      <c r="I213" s="14"/>
      <c r="J213" s="14"/>
      <c r="K213" s="14"/>
      <c r="L213" s="179"/>
      <c r="M213" s="183"/>
      <c r="N213" s="184"/>
      <c r="O213" s="184"/>
      <c r="P213" s="184"/>
      <c r="Q213" s="184"/>
      <c r="R213" s="184"/>
      <c r="S213" s="184"/>
      <c r="T213" s="185"/>
      <c r="U213" s="14"/>
      <c r="V213" s="14"/>
      <c r="W213" s="14"/>
      <c r="X213" s="14"/>
      <c r="Y213" s="14"/>
      <c r="Z213" s="14"/>
      <c r="AA213" s="14"/>
      <c r="AB213" s="14"/>
      <c r="AC213" s="14"/>
      <c r="AD213" s="14"/>
      <c r="AE213" s="14"/>
      <c r="AT213" s="180" t="s">
        <v>156</v>
      </c>
      <c r="AU213" s="180" t="s">
        <v>89</v>
      </c>
      <c r="AV213" s="14" t="s">
        <v>151</v>
      </c>
      <c r="AW213" s="14" t="s">
        <v>4</v>
      </c>
      <c r="AX213" s="14" t="s">
        <v>87</v>
      </c>
      <c r="AY213" s="180" t="s">
        <v>142</v>
      </c>
    </row>
    <row r="214" s="2" customFormat="1" ht="36" customHeight="1">
      <c r="A214" s="33"/>
      <c r="B214" s="158"/>
      <c r="C214" s="192" t="s">
        <v>492</v>
      </c>
      <c r="D214" s="192" t="s">
        <v>379</v>
      </c>
      <c r="E214" s="193" t="s">
        <v>493</v>
      </c>
      <c r="F214" s="194" t="s">
        <v>494</v>
      </c>
      <c r="G214" s="195" t="s">
        <v>148</v>
      </c>
      <c r="H214" s="196">
        <v>1</v>
      </c>
      <c r="I214" s="197">
        <v>45000</v>
      </c>
      <c r="J214" s="197">
        <f>ROUND(I214*H214,2)</f>
        <v>45000</v>
      </c>
      <c r="K214" s="194" t="s">
        <v>3</v>
      </c>
      <c r="L214" s="198"/>
      <c r="M214" s="199" t="s">
        <v>3</v>
      </c>
      <c r="N214" s="200" t="s">
        <v>52</v>
      </c>
      <c r="O214" s="167">
        <v>0</v>
      </c>
      <c r="P214" s="167">
        <f>O214*H214</f>
        <v>0</v>
      </c>
      <c r="Q214" s="167">
        <v>8.1999999999999993</v>
      </c>
      <c r="R214" s="167">
        <f>Q214*H214</f>
        <v>8.1999999999999993</v>
      </c>
      <c r="S214" s="167">
        <v>0</v>
      </c>
      <c r="T214" s="168">
        <f>S214*H214</f>
        <v>0</v>
      </c>
      <c r="U214" s="33"/>
      <c r="V214" s="33"/>
      <c r="W214" s="33"/>
      <c r="X214" s="33"/>
      <c r="Y214" s="33"/>
      <c r="Z214" s="33"/>
      <c r="AA214" s="33"/>
      <c r="AB214" s="33"/>
      <c r="AC214" s="33"/>
      <c r="AD214" s="33"/>
      <c r="AE214" s="33"/>
      <c r="AR214" s="169" t="s">
        <v>184</v>
      </c>
      <c r="AT214" s="169" t="s">
        <v>379</v>
      </c>
      <c r="AU214" s="169" t="s">
        <v>89</v>
      </c>
      <c r="AY214" s="19" t="s">
        <v>142</v>
      </c>
      <c r="BE214" s="170">
        <f>IF(N214="základní",J214,0)</f>
        <v>0</v>
      </c>
      <c r="BF214" s="170">
        <f>IF(N214="snížená",J214,0)</f>
        <v>0</v>
      </c>
      <c r="BG214" s="170">
        <f>IF(N214="zákl. přenesená",J214,0)</f>
        <v>45000</v>
      </c>
      <c r="BH214" s="170">
        <f>IF(N214="sníž. přenesená",J214,0)</f>
        <v>0</v>
      </c>
      <c r="BI214" s="170">
        <f>IF(N214="nulová",J214,0)</f>
        <v>0</v>
      </c>
      <c r="BJ214" s="19" t="s">
        <v>151</v>
      </c>
      <c r="BK214" s="170">
        <f>ROUND(I214*H214,2)</f>
        <v>45000</v>
      </c>
      <c r="BL214" s="19" t="s">
        <v>151</v>
      </c>
      <c r="BM214" s="169" t="s">
        <v>495</v>
      </c>
    </row>
    <row r="215" s="13" customFormat="1">
      <c r="A215" s="13"/>
      <c r="B215" s="171"/>
      <c r="C215" s="13"/>
      <c r="D215" s="172" t="s">
        <v>156</v>
      </c>
      <c r="E215" s="173" t="s">
        <v>3</v>
      </c>
      <c r="F215" s="174" t="s">
        <v>496</v>
      </c>
      <c r="G215" s="13"/>
      <c r="H215" s="175">
        <v>1</v>
      </c>
      <c r="I215" s="13"/>
      <c r="J215" s="13"/>
      <c r="K215" s="13"/>
      <c r="L215" s="171"/>
      <c r="M215" s="176"/>
      <c r="N215" s="177"/>
      <c r="O215" s="177"/>
      <c r="P215" s="177"/>
      <c r="Q215" s="177"/>
      <c r="R215" s="177"/>
      <c r="S215" s="177"/>
      <c r="T215" s="178"/>
      <c r="U215" s="13"/>
      <c r="V215" s="13"/>
      <c r="W215" s="13"/>
      <c r="X215" s="13"/>
      <c r="Y215" s="13"/>
      <c r="Z215" s="13"/>
      <c r="AA215" s="13"/>
      <c r="AB215" s="13"/>
      <c r="AC215" s="13"/>
      <c r="AD215" s="13"/>
      <c r="AE215" s="13"/>
      <c r="AT215" s="173" t="s">
        <v>156</v>
      </c>
      <c r="AU215" s="173" t="s">
        <v>89</v>
      </c>
      <c r="AV215" s="13" t="s">
        <v>89</v>
      </c>
      <c r="AW215" s="13" t="s">
        <v>41</v>
      </c>
      <c r="AX215" s="13" t="s">
        <v>79</v>
      </c>
      <c r="AY215" s="173" t="s">
        <v>142</v>
      </c>
    </row>
    <row r="216" s="14" customFormat="1">
      <c r="A216" s="14"/>
      <c r="B216" s="179"/>
      <c r="C216" s="14"/>
      <c r="D216" s="172" t="s">
        <v>156</v>
      </c>
      <c r="E216" s="180" t="s">
        <v>3</v>
      </c>
      <c r="F216" s="181" t="s">
        <v>158</v>
      </c>
      <c r="G216" s="14"/>
      <c r="H216" s="182">
        <v>1</v>
      </c>
      <c r="I216" s="14"/>
      <c r="J216" s="14"/>
      <c r="K216" s="14"/>
      <c r="L216" s="179"/>
      <c r="M216" s="183"/>
      <c r="N216" s="184"/>
      <c r="O216" s="184"/>
      <c r="P216" s="184"/>
      <c r="Q216" s="184"/>
      <c r="R216" s="184"/>
      <c r="S216" s="184"/>
      <c r="T216" s="185"/>
      <c r="U216" s="14"/>
      <c r="V216" s="14"/>
      <c r="W216" s="14"/>
      <c r="X216" s="14"/>
      <c r="Y216" s="14"/>
      <c r="Z216" s="14"/>
      <c r="AA216" s="14"/>
      <c r="AB216" s="14"/>
      <c r="AC216" s="14"/>
      <c r="AD216" s="14"/>
      <c r="AE216" s="14"/>
      <c r="AT216" s="180" t="s">
        <v>156</v>
      </c>
      <c r="AU216" s="180" t="s">
        <v>89</v>
      </c>
      <c r="AV216" s="14" t="s">
        <v>151</v>
      </c>
      <c r="AW216" s="14" t="s">
        <v>4</v>
      </c>
      <c r="AX216" s="14" t="s">
        <v>87</v>
      </c>
      <c r="AY216" s="180" t="s">
        <v>142</v>
      </c>
    </row>
    <row r="217" s="2" customFormat="1" ht="16.5" customHeight="1">
      <c r="A217" s="33"/>
      <c r="B217" s="158"/>
      <c r="C217" s="159" t="s">
        <v>497</v>
      </c>
      <c r="D217" s="159" t="s">
        <v>145</v>
      </c>
      <c r="E217" s="160" t="s">
        <v>498</v>
      </c>
      <c r="F217" s="161" t="s">
        <v>499</v>
      </c>
      <c r="G217" s="162" t="s">
        <v>500</v>
      </c>
      <c r="H217" s="163">
        <v>6</v>
      </c>
      <c r="I217" s="164">
        <v>900</v>
      </c>
      <c r="J217" s="164">
        <f>ROUND(I217*H217,2)</f>
        <v>5400</v>
      </c>
      <c r="K217" s="161" t="s">
        <v>3</v>
      </c>
      <c r="L217" s="34"/>
      <c r="M217" s="165" t="s">
        <v>3</v>
      </c>
      <c r="N217" s="166" t="s">
        <v>52</v>
      </c>
      <c r="O217" s="167">
        <v>1.417</v>
      </c>
      <c r="P217" s="167">
        <f>O217*H217</f>
        <v>8.5020000000000007</v>
      </c>
      <c r="Q217" s="167">
        <v>0</v>
      </c>
      <c r="R217" s="167">
        <f>Q217*H217</f>
        <v>0</v>
      </c>
      <c r="S217" s="167">
        <v>0</v>
      </c>
      <c r="T217" s="168">
        <f>S217*H217</f>
        <v>0</v>
      </c>
      <c r="U217" s="33"/>
      <c r="V217" s="33"/>
      <c r="W217" s="33"/>
      <c r="X217" s="33"/>
      <c r="Y217" s="33"/>
      <c r="Z217" s="33"/>
      <c r="AA217" s="33"/>
      <c r="AB217" s="33"/>
      <c r="AC217" s="33"/>
      <c r="AD217" s="33"/>
      <c r="AE217" s="33"/>
      <c r="AR217" s="169" t="s">
        <v>501</v>
      </c>
      <c r="AT217" s="169" t="s">
        <v>145</v>
      </c>
      <c r="AU217" s="169" t="s">
        <v>89</v>
      </c>
      <c r="AY217" s="19" t="s">
        <v>142</v>
      </c>
      <c r="BE217" s="170">
        <f>IF(N217="základní",J217,0)</f>
        <v>0</v>
      </c>
      <c r="BF217" s="170">
        <f>IF(N217="snížená",J217,0)</f>
        <v>0</v>
      </c>
      <c r="BG217" s="170">
        <f>IF(N217="zákl. přenesená",J217,0)</f>
        <v>5400</v>
      </c>
      <c r="BH217" s="170">
        <f>IF(N217="sníž. přenesená",J217,0)</f>
        <v>0</v>
      </c>
      <c r="BI217" s="170">
        <f>IF(N217="nulová",J217,0)</f>
        <v>0</v>
      </c>
      <c r="BJ217" s="19" t="s">
        <v>151</v>
      </c>
      <c r="BK217" s="170">
        <f>ROUND(I217*H217,2)</f>
        <v>5400</v>
      </c>
      <c r="BL217" s="19" t="s">
        <v>501</v>
      </c>
      <c r="BM217" s="169" t="s">
        <v>502</v>
      </c>
    </row>
    <row r="218" s="13" customFormat="1">
      <c r="A218" s="13"/>
      <c r="B218" s="171"/>
      <c r="C218" s="13"/>
      <c r="D218" s="172" t="s">
        <v>156</v>
      </c>
      <c r="E218" s="173" t="s">
        <v>3</v>
      </c>
      <c r="F218" s="174" t="s">
        <v>503</v>
      </c>
      <c r="G218" s="13"/>
      <c r="H218" s="175">
        <v>6</v>
      </c>
      <c r="I218" s="13"/>
      <c r="J218" s="13"/>
      <c r="K218" s="13"/>
      <c r="L218" s="171"/>
      <c r="M218" s="176"/>
      <c r="N218" s="177"/>
      <c r="O218" s="177"/>
      <c r="P218" s="177"/>
      <c r="Q218" s="177"/>
      <c r="R218" s="177"/>
      <c r="S218" s="177"/>
      <c r="T218" s="178"/>
      <c r="U218" s="13"/>
      <c r="V218" s="13"/>
      <c r="W218" s="13"/>
      <c r="X218" s="13"/>
      <c r="Y218" s="13"/>
      <c r="Z218" s="13"/>
      <c r="AA218" s="13"/>
      <c r="AB218" s="13"/>
      <c r="AC218" s="13"/>
      <c r="AD218" s="13"/>
      <c r="AE218" s="13"/>
      <c r="AT218" s="173" t="s">
        <v>156</v>
      </c>
      <c r="AU218" s="173" t="s">
        <v>89</v>
      </c>
      <c r="AV218" s="13" t="s">
        <v>89</v>
      </c>
      <c r="AW218" s="13" t="s">
        <v>41</v>
      </c>
      <c r="AX218" s="13" t="s">
        <v>79</v>
      </c>
      <c r="AY218" s="173" t="s">
        <v>142</v>
      </c>
    </row>
    <row r="219" s="14" customFormat="1">
      <c r="A219" s="14"/>
      <c r="B219" s="179"/>
      <c r="C219" s="14"/>
      <c r="D219" s="172" t="s">
        <v>156</v>
      </c>
      <c r="E219" s="180" t="s">
        <v>3</v>
      </c>
      <c r="F219" s="181" t="s">
        <v>158</v>
      </c>
      <c r="G219" s="14"/>
      <c r="H219" s="182">
        <v>6</v>
      </c>
      <c r="I219" s="14"/>
      <c r="J219" s="14"/>
      <c r="K219" s="14"/>
      <c r="L219" s="179"/>
      <c r="M219" s="183"/>
      <c r="N219" s="184"/>
      <c r="O219" s="184"/>
      <c r="P219" s="184"/>
      <c r="Q219" s="184"/>
      <c r="R219" s="184"/>
      <c r="S219" s="184"/>
      <c r="T219" s="185"/>
      <c r="U219" s="14"/>
      <c r="V219" s="14"/>
      <c r="W219" s="14"/>
      <c r="X219" s="14"/>
      <c r="Y219" s="14"/>
      <c r="Z219" s="14"/>
      <c r="AA219" s="14"/>
      <c r="AB219" s="14"/>
      <c r="AC219" s="14"/>
      <c r="AD219" s="14"/>
      <c r="AE219" s="14"/>
      <c r="AT219" s="180" t="s">
        <v>156</v>
      </c>
      <c r="AU219" s="180" t="s">
        <v>89</v>
      </c>
      <c r="AV219" s="14" t="s">
        <v>151</v>
      </c>
      <c r="AW219" s="14" t="s">
        <v>4</v>
      </c>
      <c r="AX219" s="14" t="s">
        <v>87</v>
      </c>
      <c r="AY219" s="180" t="s">
        <v>142</v>
      </c>
    </row>
    <row r="220" s="2" customFormat="1" ht="16.5" customHeight="1">
      <c r="A220" s="33"/>
      <c r="B220" s="158"/>
      <c r="C220" s="159" t="s">
        <v>504</v>
      </c>
      <c r="D220" s="159" t="s">
        <v>145</v>
      </c>
      <c r="E220" s="160" t="s">
        <v>505</v>
      </c>
      <c r="F220" s="161" t="s">
        <v>506</v>
      </c>
      <c r="G220" s="162" t="s">
        <v>148</v>
      </c>
      <c r="H220" s="163">
        <v>10</v>
      </c>
      <c r="I220" s="164">
        <v>886</v>
      </c>
      <c r="J220" s="164">
        <f>ROUND(I220*H220,2)</f>
        <v>8860</v>
      </c>
      <c r="K220" s="161" t="s">
        <v>316</v>
      </c>
      <c r="L220" s="34"/>
      <c r="M220" s="165" t="s">
        <v>3</v>
      </c>
      <c r="N220" s="166" t="s">
        <v>52</v>
      </c>
      <c r="O220" s="167">
        <v>1.5620000000000001</v>
      </c>
      <c r="P220" s="167">
        <f>O220*H220</f>
        <v>15.620000000000001</v>
      </c>
      <c r="Q220" s="167">
        <v>0.010189999999999999</v>
      </c>
      <c r="R220" s="167">
        <f>Q220*H220</f>
        <v>0.10189999999999999</v>
      </c>
      <c r="S220" s="167">
        <v>0</v>
      </c>
      <c r="T220" s="168">
        <f>S220*H220</f>
        <v>0</v>
      </c>
      <c r="U220" s="33"/>
      <c r="V220" s="33"/>
      <c r="W220" s="33"/>
      <c r="X220" s="33"/>
      <c r="Y220" s="33"/>
      <c r="Z220" s="33"/>
      <c r="AA220" s="33"/>
      <c r="AB220" s="33"/>
      <c r="AC220" s="33"/>
      <c r="AD220" s="33"/>
      <c r="AE220" s="33"/>
      <c r="AR220" s="169" t="s">
        <v>151</v>
      </c>
      <c r="AT220" s="169" t="s">
        <v>145</v>
      </c>
      <c r="AU220" s="169" t="s">
        <v>89</v>
      </c>
      <c r="AY220" s="19" t="s">
        <v>142</v>
      </c>
      <c r="BE220" s="170">
        <f>IF(N220="základní",J220,0)</f>
        <v>0</v>
      </c>
      <c r="BF220" s="170">
        <f>IF(N220="snížená",J220,0)</f>
        <v>0</v>
      </c>
      <c r="BG220" s="170">
        <f>IF(N220="zákl. přenesená",J220,0)</f>
        <v>8860</v>
      </c>
      <c r="BH220" s="170">
        <f>IF(N220="sníž. přenesená",J220,0)</f>
        <v>0</v>
      </c>
      <c r="BI220" s="170">
        <f>IF(N220="nulová",J220,0)</f>
        <v>0</v>
      </c>
      <c r="BJ220" s="19" t="s">
        <v>151</v>
      </c>
      <c r="BK220" s="170">
        <f>ROUND(I220*H220,2)</f>
        <v>8860</v>
      </c>
      <c r="BL220" s="19" t="s">
        <v>151</v>
      </c>
      <c r="BM220" s="169" t="s">
        <v>507</v>
      </c>
    </row>
    <row r="221" s="2" customFormat="1">
      <c r="A221" s="33"/>
      <c r="B221" s="34"/>
      <c r="C221" s="33"/>
      <c r="D221" s="172" t="s">
        <v>318</v>
      </c>
      <c r="E221" s="33"/>
      <c r="F221" s="186" t="s">
        <v>508</v>
      </c>
      <c r="G221" s="33"/>
      <c r="H221" s="33"/>
      <c r="I221" s="33"/>
      <c r="J221" s="33"/>
      <c r="K221" s="33"/>
      <c r="L221" s="34"/>
      <c r="M221" s="187"/>
      <c r="N221" s="188"/>
      <c r="O221" s="67"/>
      <c r="P221" s="67"/>
      <c r="Q221" s="67"/>
      <c r="R221" s="67"/>
      <c r="S221" s="67"/>
      <c r="T221" s="68"/>
      <c r="U221" s="33"/>
      <c r="V221" s="33"/>
      <c r="W221" s="33"/>
      <c r="X221" s="33"/>
      <c r="Y221" s="33"/>
      <c r="Z221" s="33"/>
      <c r="AA221" s="33"/>
      <c r="AB221" s="33"/>
      <c r="AC221" s="33"/>
      <c r="AD221" s="33"/>
      <c r="AE221" s="33"/>
      <c r="AT221" s="19" t="s">
        <v>318</v>
      </c>
      <c r="AU221" s="19" t="s">
        <v>89</v>
      </c>
    </row>
    <row r="222" s="13" customFormat="1">
      <c r="A222" s="13"/>
      <c r="B222" s="171"/>
      <c r="C222" s="13"/>
      <c r="D222" s="172" t="s">
        <v>156</v>
      </c>
      <c r="E222" s="173" t="s">
        <v>3</v>
      </c>
      <c r="F222" s="174" t="s">
        <v>509</v>
      </c>
      <c r="G222" s="13"/>
      <c r="H222" s="175">
        <v>10</v>
      </c>
      <c r="I222" s="13"/>
      <c r="J222" s="13"/>
      <c r="K222" s="13"/>
      <c r="L222" s="171"/>
      <c r="M222" s="176"/>
      <c r="N222" s="177"/>
      <c r="O222" s="177"/>
      <c r="P222" s="177"/>
      <c r="Q222" s="177"/>
      <c r="R222" s="177"/>
      <c r="S222" s="177"/>
      <c r="T222" s="178"/>
      <c r="U222" s="13"/>
      <c r="V222" s="13"/>
      <c r="W222" s="13"/>
      <c r="X222" s="13"/>
      <c r="Y222" s="13"/>
      <c r="Z222" s="13"/>
      <c r="AA222" s="13"/>
      <c r="AB222" s="13"/>
      <c r="AC222" s="13"/>
      <c r="AD222" s="13"/>
      <c r="AE222" s="13"/>
      <c r="AT222" s="173" t="s">
        <v>156</v>
      </c>
      <c r="AU222" s="173" t="s">
        <v>89</v>
      </c>
      <c r="AV222" s="13" t="s">
        <v>89</v>
      </c>
      <c r="AW222" s="13" t="s">
        <v>41</v>
      </c>
      <c r="AX222" s="13" t="s">
        <v>79</v>
      </c>
      <c r="AY222" s="173" t="s">
        <v>142</v>
      </c>
    </row>
    <row r="223" s="14" customFormat="1">
      <c r="A223" s="14"/>
      <c r="B223" s="179"/>
      <c r="C223" s="14"/>
      <c r="D223" s="172" t="s">
        <v>156</v>
      </c>
      <c r="E223" s="180" t="s">
        <v>3</v>
      </c>
      <c r="F223" s="181" t="s">
        <v>158</v>
      </c>
      <c r="G223" s="14"/>
      <c r="H223" s="182">
        <v>10</v>
      </c>
      <c r="I223" s="14"/>
      <c r="J223" s="14"/>
      <c r="K223" s="14"/>
      <c r="L223" s="179"/>
      <c r="M223" s="183"/>
      <c r="N223" s="184"/>
      <c r="O223" s="184"/>
      <c r="P223" s="184"/>
      <c r="Q223" s="184"/>
      <c r="R223" s="184"/>
      <c r="S223" s="184"/>
      <c r="T223" s="185"/>
      <c r="U223" s="14"/>
      <c r="V223" s="14"/>
      <c r="W223" s="14"/>
      <c r="X223" s="14"/>
      <c r="Y223" s="14"/>
      <c r="Z223" s="14"/>
      <c r="AA223" s="14"/>
      <c r="AB223" s="14"/>
      <c r="AC223" s="14"/>
      <c r="AD223" s="14"/>
      <c r="AE223" s="14"/>
      <c r="AT223" s="180" t="s">
        <v>156</v>
      </c>
      <c r="AU223" s="180" t="s">
        <v>89</v>
      </c>
      <c r="AV223" s="14" t="s">
        <v>151</v>
      </c>
      <c r="AW223" s="14" t="s">
        <v>4</v>
      </c>
      <c r="AX223" s="14" t="s">
        <v>87</v>
      </c>
      <c r="AY223" s="180" t="s">
        <v>142</v>
      </c>
    </row>
    <row r="224" s="2" customFormat="1" ht="16.5" customHeight="1">
      <c r="A224" s="33"/>
      <c r="B224" s="158"/>
      <c r="C224" s="192" t="s">
        <v>510</v>
      </c>
      <c r="D224" s="192" t="s">
        <v>379</v>
      </c>
      <c r="E224" s="193" t="s">
        <v>511</v>
      </c>
      <c r="F224" s="194" t="s">
        <v>512</v>
      </c>
      <c r="G224" s="195" t="s">
        <v>148</v>
      </c>
      <c r="H224" s="196">
        <v>5</v>
      </c>
      <c r="I224" s="197">
        <v>303</v>
      </c>
      <c r="J224" s="197">
        <f>ROUND(I224*H224,2)</f>
        <v>1515</v>
      </c>
      <c r="K224" s="194" t="s">
        <v>316</v>
      </c>
      <c r="L224" s="198"/>
      <c r="M224" s="199" t="s">
        <v>3</v>
      </c>
      <c r="N224" s="200" t="s">
        <v>52</v>
      </c>
      <c r="O224" s="167">
        <v>0</v>
      </c>
      <c r="P224" s="167">
        <f>O224*H224</f>
        <v>0</v>
      </c>
      <c r="Q224" s="167">
        <v>0.052999999999999998</v>
      </c>
      <c r="R224" s="167">
        <f>Q224*H224</f>
        <v>0.26500000000000001</v>
      </c>
      <c r="S224" s="167">
        <v>0</v>
      </c>
      <c r="T224" s="168">
        <f>S224*H224</f>
        <v>0</v>
      </c>
      <c r="U224" s="33"/>
      <c r="V224" s="33"/>
      <c r="W224" s="33"/>
      <c r="X224" s="33"/>
      <c r="Y224" s="33"/>
      <c r="Z224" s="33"/>
      <c r="AA224" s="33"/>
      <c r="AB224" s="33"/>
      <c r="AC224" s="33"/>
      <c r="AD224" s="33"/>
      <c r="AE224" s="33"/>
      <c r="AR224" s="169" t="s">
        <v>184</v>
      </c>
      <c r="AT224" s="169" t="s">
        <v>379</v>
      </c>
      <c r="AU224" s="169" t="s">
        <v>89</v>
      </c>
      <c r="AY224" s="19" t="s">
        <v>142</v>
      </c>
      <c r="BE224" s="170">
        <f>IF(N224="základní",J224,0)</f>
        <v>0</v>
      </c>
      <c r="BF224" s="170">
        <f>IF(N224="snížená",J224,0)</f>
        <v>0</v>
      </c>
      <c r="BG224" s="170">
        <f>IF(N224="zákl. přenesená",J224,0)</f>
        <v>1515</v>
      </c>
      <c r="BH224" s="170">
        <f>IF(N224="sníž. přenesená",J224,0)</f>
        <v>0</v>
      </c>
      <c r="BI224" s="170">
        <f>IF(N224="nulová",J224,0)</f>
        <v>0</v>
      </c>
      <c r="BJ224" s="19" t="s">
        <v>151</v>
      </c>
      <c r="BK224" s="170">
        <f>ROUND(I224*H224,2)</f>
        <v>1515</v>
      </c>
      <c r="BL224" s="19" t="s">
        <v>151</v>
      </c>
      <c r="BM224" s="169" t="s">
        <v>513</v>
      </c>
    </row>
    <row r="225" s="2" customFormat="1" ht="16.5" customHeight="1">
      <c r="A225" s="33"/>
      <c r="B225" s="158"/>
      <c r="C225" s="192" t="s">
        <v>514</v>
      </c>
      <c r="D225" s="192" t="s">
        <v>379</v>
      </c>
      <c r="E225" s="193" t="s">
        <v>515</v>
      </c>
      <c r="F225" s="194" t="s">
        <v>516</v>
      </c>
      <c r="G225" s="195" t="s">
        <v>148</v>
      </c>
      <c r="H225" s="196">
        <v>5</v>
      </c>
      <c r="I225" s="197">
        <v>237</v>
      </c>
      <c r="J225" s="197">
        <f>ROUND(I225*H225,2)</f>
        <v>1185</v>
      </c>
      <c r="K225" s="194" t="s">
        <v>316</v>
      </c>
      <c r="L225" s="198"/>
      <c r="M225" s="199" t="s">
        <v>3</v>
      </c>
      <c r="N225" s="200" t="s">
        <v>52</v>
      </c>
      <c r="O225" s="167">
        <v>0</v>
      </c>
      <c r="P225" s="167">
        <f>O225*H225</f>
        <v>0</v>
      </c>
      <c r="Q225" s="167">
        <v>0.032000000000000001</v>
      </c>
      <c r="R225" s="167">
        <f>Q225*H225</f>
        <v>0.16</v>
      </c>
      <c r="S225" s="167">
        <v>0</v>
      </c>
      <c r="T225" s="168">
        <f>S225*H225</f>
        <v>0</v>
      </c>
      <c r="U225" s="33"/>
      <c r="V225" s="33"/>
      <c r="W225" s="33"/>
      <c r="X225" s="33"/>
      <c r="Y225" s="33"/>
      <c r="Z225" s="33"/>
      <c r="AA225" s="33"/>
      <c r="AB225" s="33"/>
      <c r="AC225" s="33"/>
      <c r="AD225" s="33"/>
      <c r="AE225" s="33"/>
      <c r="AR225" s="169" t="s">
        <v>184</v>
      </c>
      <c r="AT225" s="169" t="s">
        <v>379</v>
      </c>
      <c r="AU225" s="169" t="s">
        <v>89</v>
      </c>
      <c r="AY225" s="19" t="s">
        <v>142</v>
      </c>
      <c r="BE225" s="170">
        <f>IF(N225="základní",J225,0)</f>
        <v>0</v>
      </c>
      <c r="BF225" s="170">
        <f>IF(N225="snížená",J225,0)</f>
        <v>0</v>
      </c>
      <c r="BG225" s="170">
        <f>IF(N225="zákl. přenesená",J225,0)</f>
        <v>1185</v>
      </c>
      <c r="BH225" s="170">
        <f>IF(N225="sníž. přenesená",J225,0)</f>
        <v>0</v>
      </c>
      <c r="BI225" s="170">
        <f>IF(N225="nulová",J225,0)</f>
        <v>0</v>
      </c>
      <c r="BJ225" s="19" t="s">
        <v>151</v>
      </c>
      <c r="BK225" s="170">
        <f>ROUND(I225*H225,2)</f>
        <v>1185</v>
      </c>
      <c r="BL225" s="19" t="s">
        <v>151</v>
      </c>
      <c r="BM225" s="169" t="s">
        <v>517</v>
      </c>
    </row>
    <row r="226" s="2" customFormat="1" ht="24" customHeight="1">
      <c r="A226" s="33"/>
      <c r="B226" s="158"/>
      <c r="C226" s="159" t="s">
        <v>518</v>
      </c>
      <c r="D226" s="159" t="s">
        <v>145</v>
      </c>
      <c r="E226" s="160" t="s">
        <v>519</v>
      </c>
      <c r="F226" s="161" t="s">
        <v>520</v>
      </c>
      <c r="G226" s="162" t="s">
        <v>148</v>
      </c>
      <c r="H226" s="163">
        <v>1</v>
      </c>
      <c r="I226" s="164">
        <v>3150</v>
      </c>
      <c r="J226" s="164">
        <f>ROUND(I226*H226,2)</f>
        <v>3150</v>
      </c>
      <c r="K226" s="161" t="s">
        <v>316</v>
      </c>
      <c r="L226" s="34"/>
      <c r="M226" s="165" t="s">
        <v>3</v>
      </c>
      <c r="N226" s="166" t="s">
        <v>52</v>
      </c>
      <c r="O226" s="167">
        <v>0.58299999999999996</v>
      </c>
      <c r="P226" s="167">
        <f>O226*H226</f>
        <v>0.58299999999999996</v>
      </c>
      <c r="Q226" s="167">
        <v>0.058029999999999998</v>
      </c>
      <c r="R226" s="167">
        <f>Q226*H226</f>
        <v>0.058029999999999998</v>
      </c>
      <c r="S226" s="167">
        <v>0</v>
      </c>
      <c r="T226" s="168">
        <f>S226*H226</f>
        <v>0</v>
      </c>
      <c r="U226" s="33"/>
      <c r="V226" s="33"/>
      <c r="W226" s="33"/>
      <c r="X226" s="33"/>
      <c r="Y226" s="33"/>
      <c r="Z226" s="33"/>
      <c r="AA226" s="33"/>
      <c r="AB226" s="33"/>
      <c r="AC226" s="33"/>
      <c r="AD226" s="33"/>
      <c r="AE226" s="33"/>
      <c r="AR226" s="169" t="s">
        <v>151</v>
      </c>
      <c r="AT226" s="169" t="s">
        <v>145</v>
      </c>
      <c r="AU226" s="169" t="s">
        <v>89</v>
      </c>
      <c r="AY226" s="19" t="s">
        <v>142</v>
      </c>
      <c r="BE226" s="170">
        <f>IF(N226="základní",J226,0)</f>
        <v>0</v>
      </c>
      <c r="BF226" s="170">
        <f>IF(N226="snížená",J226,0)</f>
        <v>0</v>
      </c>
      <c r="BG226" s="170">
        <f>IF(N226="zákl. přenesená",J226,0)</f>
        <v>3150</v>
      </c>
      <c r="BH226" s="170">
        <f>IF(N226="sníž. přenesená",J226,0)</f>
        <v>0</v>
      </c>
      <c r="BI226" s="170">
        <f>IF(N226="nulová",J226,0)</f>
        <v>0</v>
      </c>
      <c r="BJ226" s="19" t="s">
        <v>151</v>
      </c>
      <c r="BK226" s="170">
        <f>ROUND(I226*H226,2)</f>
        <v>3150</v>
      </c>
      <c r="BL226" s="19" t="s">
        <v>151</v>
      </c>
      <c r="BM226" s="169" t="s">
        <v>521</v>
      </c>
    </row>
    <row r="227" s="2" customFormat="1">
      <c r="A227" s="33"/>
      <c r="B227" s="34"/>
      <c r="C227" s="33"/>
      <c r="D227" s="172" t="s">
        <v>318</v>
      </c>
      <c r="E227" s="33"/>
      <c r="F227" s="186" t="s">
        <v>522</v>
      </c>
      <c r="G227" s="33"/>
      <c r="H227" s="33"/>
      <c r="I227" s="33"/>
      <c r="J227" s="33"/>
      <c r="K227" s="33"/>
      <c r="L227" s="34"/>
      <c r="M227" s="187"/>
      <c r="N227" s="188"/>
      <c r="O227" s="67"/>
      <c r="P227" s="67"/>
      <c r="Q227" s="67"/>
      <c r="R227" s="67"/>
      <c r="S227" s="67"/>
      <c r="T227" s="68"/>
      <c r="U227" s="33"/>
      <c r="V227" s="33"/>
      <c r="W227" s="33"/>
      <c r="X227" s="33"/>
      <c r="Y227" s="33"/>
      <c r="Z227" s="33"/>
      <c r="AA227" s="33"/>
      <c r="AB227" s="33"/>
      <c r="AC227" s="33"/>
      <c r="AD227" s="33"/>
      <c r="AE227" s="33"/>
      <c r="AT227" s="19" t="s">
        <v>318</v>
      </c>
      <c r="AU227" s="19" t="s">
        <v>89</v>
      </c>
    </row>
    <row r="228" s="2" customFormat="1" ht="24" customHeight="1">
      <c r="A228" s="33"/>
      <c r="B228" s="158"/>
      <c r="C228" s="159" t="s">
        <v>523</v>
      </c>
      <c r="D228" s="159" t="s">
        <v>145</v>
      </c>
      <c r="E228" s="160" t="s">
        <v>524</v>
      </c>
      <c r="F228" s="161" t="s">
        <v>525</v>
      </c>
      <c r="G228" s="162" t="s">
        <v>148</v>
      </c>
      <c r="H228" s="163">
        <v>1</v>
      </c>
      <c r="I228" s="164">
        <v>3640</v>
      </c>
      <c r="J228" s="164">
        <f>ROUND(I228*H228,2)</f>
        <v>3640</v>
      </c>
      <c r="K228" s="161" t="s">
        <v>316</v>
      </c>
      <c r="L228" s="34"/>
      <c r="M228" s="165" t="s">
        <v>3</v>
      </c>
      <c r="N228" s="166" t="s">
        <v>52</v>
      </c>
      <c r="O228" s="167">
        <v>0.58299999999999996</v>
      </c>
      <c r="P228" s="167">
        <f>O228*H228</f>
        <v>0.58299999999999996</v>
      </c>
      <c r="Q228" s="167">
        <v>0.069470000000000004</v>
      </c>
      <c r="R228" s="167">
        <f>Q228*H228</f>
        <v>0.069470000000000004</v>
      </c>
      <c r="S228" s="167">
        <v>0</v>
      </c>
      <c r="T228" s="168">
        <f>S228*H228</f>
        <v>0</v>
      </c>
      <c r="U228" s="33"/>
      <c r="V228" s="33"/>
      <c r="W228" s="33"/>
      <c r="X228" s="33"/>
      <c r="Y228" s="33"/>
      <c r="Z228" s="33"/>
      <c r="AA228" s="33"/>
      <c r="AB228" s="33"/>
      <c r="AC228" s="33"/>
      <c r="AD228" s="33"/>
      <c r="AE228" s="33"/>
      <c r="AR228" s="169" t="s">
        <v>151</v>
      </c>
      <c r="AT228" s="169" t="s">
        <v>145</v>
      </c>
      <c r="AU228" s="169" t="s">
        <v>89</v>
      </c>
      <c r="AY228" s="19" t="s">
        <v>142</v>
      </c>
      <c r="BE228" s="170">
        <f>IF(N228="základní",J228,0)</f>
        <v>0</v>
      </c>
      <c r="BF228" s="170">
        <f>IF(N228="snížená",J228,0)</f>
        <v>0</v>
      </c>
      <c r="BG228" s="170">
        <f>IF(N228="zákl. přenesená",J228,0)</f>
        <v>3640</v>
      </c>
      <c r="BH228" s="170">
        <f>IF(N228="sníž. přenesená",J228,0)</f>
        <v>0</v>
      </c>
      <c r="BI228" s="170">
        <f>IF(N228="nulová",J228,0)</f>
        <v>0</v>
      </c>
      <c r="BJ228" s="19" t="s">
        <v>151</v>
      </c>
      <c r="BK228" s="170">
        <f>ROUND(I228*H228,2)</f>
        <v>3640</v>
      </c>
      <c r="BL228" s="19" t="s">
        <v>151</v>
      </c>
      <c r="BM228" s="169" t="s">
        <v>526</v>
      </c>
    </row>
    <row r="229" s="2" customFormat="1">
      <c r="A229" s="33"/>
      <c r="B229" s="34"/>
      <c r="C229" s="33"/>
      <c r="D229" s="172" t="s">
        <v>318</v>
      </c>
      <c r="E229" s="33"/>
      <c r="F229" s="186" t="s">
        <v>522</v>
      </c>
      <c r="G229" s="33"/>
      <c r="H229" s="33"/>
      <c r="I229" s="33"/>
      <c r="J229" s="33"/>
      <c r="K229" s="33"/>
      <c r="L229" s="34"/>
      <c r="M229" s="187"/>
      <c r="N229" s="188"/>
      <c r="O229" s="67"/>
      <c r="P229" s="67"/>
      <c r="Q229" s="67"/>
      <c r="R229" s="67"/>
      <c r="S229" s="67"/>
      <c r="T229" s="68"/>
      <c r="U229" s="33"/>
      <c r="V229" s="33"/>
      <c r="W229" s="33"/>
      <c r="X229" s="33"/>
      <c r="Y229" s="33"/>
      <c r="Z229" s="33"/>
      <c r="AA229" s="33"/>
      <c r="AB229" s="33"/>
      <c r="AC229" s="33"/>
      <c r="AD229" s="33"/>
      <c r="AE229" s="33"/>
      <c r="AT229" s="19" t="s">
        <v>318</v>
      </c>
      <c r="AU229" s="19" t="s">
        <v>89</v>
      </c>
    </row>
    <row r="230" s="2" customFormat="1" ht="24" customHeight="1">
      <c r="A230" s="33"/>
      <c r="B230" s="158"/>
      <c r="C230" s="159" t="s">
        <v>527</v>
      </c>
      <c r="D230" s="159" t="s">
        <v>145</v>
      </c>
      <c r="E230" s="160" t="s">
        <v>528</v>
      </c>
      <c r="F230" s="161" t="s">
        <v>529</v>
      </c>
      <c r="G230" s="162" t="s">
        <v>148</v>
      </c>
      <c r="H230" s="163">
        <v>1</v>
      </c>
      <c r="I230" s="164">
        <v>4040</v>
      </c>
      <c r="J230" s="164">
        <f>ROUND(I230*H230,2)</f>
        <v>4040</v>
      </c>
      <c r="K230" s="161" t="s">
        <v>316</v>
      </c>
      <c r="L230" s="34"/>
      <c r="M230" s="165" t="s">
        <v>3</v>
      </c>
      <c r="N230" s="166" t="s">
        <v>52</v>
      </c>
      <c r="O230" s="167">
        <v>0.66700000000000004</v>
      </c>
      <c r="P230" s="167">
        <f>O230*H230</f>
        <v>0.66700000000000004</v>
      </c>
      <c r="Q230" s="167">
        <v>0.086120000000000002</v>
      </c>
      <c r="R230" s="167">
        <f>Q230*H230</f>
        <v>0.086120000000000002</v>
      </c>
      <c r="S230" s="167">
        <v>0</v>
      </c>
      <c r="T230" s="168">
        <f>S230*H230</f>
        <v>0</v>
      </c>
      <c r="U230" s="33"/>
      <c r="V230" s="33"/>
      <c r="W230" s="33"/>
      <c r="X230" s="33"/>
      <c r="Y230" s="33"/>
      <c r="Z230" s="33"/>
      <c r="AA230" s="33"/>
      <c r="AB230" s="33"/>
      <c r="AC230" s="33"/>
      <c r="AD230" s="33"/>
      <c r="AE230" s="33"/>
      <c r="AR230" s="169" t="s">
        <v>151</v>
      </c>
      <c r="AT230" s="169" t="s">
        <v>145</v>
      </c>
      <c r="AU230" s="169" t="s">
        <v>89</v>
      </c>
      <c r="AY230" s="19" t="s">
        <v>142</v>
      </c>
      <c r="BE230" s="170">
        <f>IF(N230="základní",J230,0)</f>
        <v>0</v>
      </c>
      <c r="BF230" s="170">
        <f>IF(N230="snížená",J230,0)</f>
        <v>0</v>
      </c>
      <c r="BG230" s="170">
        <f>IF(N230="zákl. přenesená",J230,0)</f>
        <v>4040</v>
      </c>
      <c r="BH230" s="170">
        <f>IF(N230="sníž. přenesená",J230,0)</f>
        <v>0</v>
      </c>
      <c r="BI230" s="170">
        <f>IF(N230="nulová",J230,0)</f>
        <v>0</v>
      </c>
      <c r="BJ230" s="19" t="s">
        <v>151</v>
      </c>
      <c r="BK230" s="170">
        <f>ROUND(I230*H230,2)</f>
        <v>4040</v>
      </c>
      <c r="BL230" s="19" t="s">
        <v>151</v>
      </c>
      <c r="BM230" s="169" t="s">
        <v>530</v>
      </c>
    </row>
    <row r="231" s="2" customFormat="1">
      <c r="A231" s="33"/>
      <c r="B231" s="34"/>
      <c r="C231" s="33"/>
      <c r="D231" s="172" t="s">
        <v>318</v>
      </c>
      <c r="E231" s="33"/>
      <c r="F231" s="186" t="s">
        <v>522</v>
      </c>
      <c r="G231" s="33"/>
      <c r="H231" s="33"/>
      <c r="I231" s="33"/>
      <c r="J231" s="33"/>
      <c r="K231" s="33"/>
      <c r="L231" s="34"/>
      <c r="M231" s="187"/>
      <c r="N231" s="188"/>
      <c r="O231" s="67"/>
      <c r="P231" s="67"/>
      <c r="Q231" s="67"/>
      <c r="R231" s="67"/>
      <c r="S231" s="67"/>
      <c r="T231" s="68"/>
      <c r="U231" s="33"/>
      <c r="V231" s="33"/>
      <c r="W231" s="33"/>
      <c r="X231" s="33"/>
      <c r="Y231" s="33"/>
      <c r="Z231" s="33"/>
      <c r="AA231" s="33"/>
      <c r="AB231" s="33"/>
      <c r="AC231" s="33"/>
      <c r="AD231" s="33"/>
      <c r="AE231" s="33"/>
      <c r="AT231" s="19" t="s">
        <v>318</v>
      </c>
      <c r="AU231" s="19" t="s">
        <v>89</v>
      </c>
    </row>
    <row r="232" s="2" customFormat="1" ht="24" customHeight="1">
      <c r="A232" s="33"/>
      <c r="B232" s="158"/>
      <c r="C232" s="159" t="s">
        <v>531</v>
      </c>
      <c r="D232" s="159" t="s">
        <v>145</v>
      </c>
      <c r="E232" s="160" t="s">
        <v>532</v>
      </c>
      <c r="F232" s="161" t="s">
        <v>533</v>
      </c>
      <c r="G232" s="162" t="s">
        <v>148</v>
      </c>
      <c r="H232" s="163">
        <v>3</v>
      </c>
      <c r="I232" s="164">
        <v>2460</v>
      </c>
      <c r="J232" s="164">
        <f>ROUND(I232*H232,2)</f>
        <v>7380</v>
      </c>
      <c r="K232" s="161" t="s">
        <v>316</v>
      </c>
      <c r="L232" s="34"/>
      <c r="M232" s="165" t="s">
        <v>3</v>
      </c>
      <c r="N232" s="166" t="s">
        <v>52</v>
      </c>
      <c r="O232" s="167">
        <v>0.25</v>
      </c>
      <c r="P232" s="167">
        <f>O232*H232</f>
        <v>0.75</v>
      </c>
      <c r="Q232" s="167">
        <v>0.018180000000000002</v>
      </c>
      <c r="R232" s="167">
        <f>Q232*H232</f>
        <v>0.054540000000000005</v>
      </c>
      <c r="S232" s="167">
        <v>0</v>
      </c>
      <c r="T232" s="168">
        <f>S232*H232</f>
        <v>0</v>
      </c>
      <c r="U232" s="33"/>
      <c r="V232" s="33"/>
      <c r="W232" s="33"/>
      <c r="X232" s="33"/>
      <c r="Y232" s="33"/>
      <c r="Z232" s="33"/>
      <c r="AA232" s="33"/>
      <c r="AB232" s="33"/>
      <c r="AC232" s="33"/>
      <c r="AD232" s="33"/>
      <c r="AE232" s="33"/>
      <c r="AR232" s="169" t="s">
        <v>151</v>
      </c>
      <c r="AT232" s="169" t="s">
        <v>145</v>
      </c>
      <c r="AU232" s="169" t="s">
        <v>89</v>
      </c>
      <c r="AY232" s="19" t="s">
        <v>142</v>
      </c>
      <c r="BE232" s="170">
        <f>IF(N232="základní",J232,0)</f>
        <v>0</v>
      </c>
      <c r="BF232" s="170">
        <f>IF(N232="snížená",J232,0)</f>
        <v>0</v>
      </c>
      <c r="BG232" s="170">
        <f>IF(N232="zákl. přenesená",J232,0)</f>
        <v>7380</v>
      </c>
      <c r="BH232" s="170">
        <f>IF(N232="sníž. přenesená",J232,0)</f>
        <v>0</v>
      </c>
      <c r="BI232" s="170">
        <f>IF(N232="nulová",J232,0)</f>
        <v>0</v>
      </c>
      <c r="BJ232" s="19" t="s">
        <v>151</v>
      </c>
      <c r="BK232" s="170">
        <f>ROUND(I232*H232,2)</f>
        <v>7380</v>
      </c>
      <c r="BL232" s="19" t="s">
        <v>151</v>
      </c>
      <c r="BM232" s="169" t="s">
        <v>534</v>
      </c>
    </row>
    <row r="233" s="2" customFormat="1">
      <c r="A233" s="33"/>
      <c r="B233" s="34"/>
      <c r="C233" s="33"/>
      <c r="D233" s="172" t="s">
        <v>318</v>
      </c>
      <c r="E233" s="33"/>
      <c r="F233" s="186" t="s">
        <v>522</v>
      </c>
      <c r="G233" s="33"/>
      <c r="H233" s="33"/>
      <c r="I233" s="33"/>
      <c r="J233" s="33"/>
      <c r="K233" s="33"/>
      <c r="L233" s="34"/>
      <c r="M233" s="187"/>
      <c r="N233" s="188"/>
      <c r="O233" s="67"/>
      <c r="P233" s="67"/>
      <c r="Q233" s="67"/>
      <c r="R233" s="67"/>
      <c r="S233" s="67"/>
      <c r="T233" s="68"/>
      <c r="U233" s="33"/>
      <c r="V233" s="33"/>
      <c r="W233" s="33"/>
      <c r="X233" s="33"/>
      <c r="Y233" s="33"/>
      <c r="Z233" s="33"/>
      <c r="AA233" s="33"/>
      <c r="AB233" s="33"/>
      <c r="AC233" s="33"/>
      <c r="AD233" s="33"/>
      <c r="AE233" s="33"/>
      <c r="AT233" s="19" t="s">
        <v>318</v>
      </c>
      <c r="AU233" s="19" t="s">
        <v>89</v>
      </c>
    </row>
    <row r="234" s="13" customFormat="1">
      <c r="A234" s="13"/>
      <c r="B234" s="171"/>
      <c r="C234" s="13"/>
      <c r="D234" s="172" t="s">
        <v>156</v>
      </c>
      <c r="E234" s="173" t="s">
        <v>3</v>
      </c>
      <c r="F234" s="174" t="s">
        <v>535</v>
      </c>
      <c r="G234" s="13"/>
      <c r="H234" s="175">
        <v>3</v>
      </c>
      <c r="I234" s="13"/>
      <c r="J234" s="13"/>
      <c r="K234" s="13"/>
      <c r="L234" s="171"/>
      <c r="M234" s="176"/>
      <c r="N234" s="177"/>
      <c r="O234" s="177"/>
      <c r="P234" s="177"/>
      <c r="Q234" s="177"/>
      <c r="R234" s="177"/>
      <c r="S234" s="177"/>
      <c r="T234" s="178"/>
      <c r="U234" s="13"/>
      <c r="V234" s="13"/>
      <c r="W234" s="13"/>
      <c r="X234" s="13"/>
      <c r="Y234" s="13"/>
      <c r="Z234" s="13"/>
      <c r="AA234" s="13"/>
      <c r="AB234" s="13"/>
      <c r="AC234" s="13"/>
      <c r="AD234" s="13"/>
      <c r="AE234" s="13"/>
      <c r="AT234" s="173" t="s">
        <v>156</v>
      </c>
      <c r="AU234" s="173" t="s">
        <v>89</v>
      </c>
      <c r="AV234" s="13" t="s">
        <v>89</v>
      </c>
      <c r="AW234" s="13" t="s">
        <v>41</v>
      </c>
      <c r="AX234" s="13" t="s">
        <v>79</v>
      </c>
      <c r="AY234" s="173" t="s">
        <v>142</v>
      </c>
    </row>
    <row r="235" s="14" customFormat="1">
      <c r="A235" s="14"/>
      <c r="B235" s="179"/>
      <c r="C235" s="14"/>
      <c r="D235" s="172" t="s">
        <v>156</v>
      </c>
      <c r="E235" s="180" t="s">
        <v>3</v>
      </c>
      <c r="F235" s="181" t="s">
        <v>158</v>
      </c>
      <c r="G235" s="14"/>
      <c r="H235" s="182">
        <v>3</v>
      </c>
      <c r="I235" s="14"/>
      <c r="J235" s="14"/>
      <c r="K235" s="14"/>
      <c r="L235" s="179"/>
      <c r="M235" s="183"/>
      <c r="N235" s="184"/>
      <c r="O235" s="184"/>
      <c r="P235" s="184"/>
      <c r="Q235" s="184"/>
      <c r="R235" s="184"/>
      <c r="S235" s="184"/>
      <c r="T235" s="185"/>
      <c r="U235" s="14"/>
      <c r="V235" s="14"/>
      <c r="W235" s="14"/>
      <c r="X235" s="14"/>
      <c r="Y235" s="14"/>
      <c r="Z235" s="14"/>
      <c r="AA235" s="14"/>
      <c r="AB235" s="14"/>
      <c r="AC235" s="14"/>
      <c r="AD235" s="14"/>
      <c r="AE235" s="14"/>
      <c r="AT235" s="180" t="s">
        <v>156</v>
      </c>
      <c r="AU235" s="180" t="s">
        <v>89</v>
      </c>
      <c r="AV235" s="14" t="s">
        <v>151</v>
      </c>
      <c r="AW235" s="14" t="s">
        <v>4</v>
      </c>
      <c r="AX235" s="14" t="s">
        <v>87</v>
      </c>
      <c r="AY235" s="180" t="s">
        <v>142</v>
      </c>
    </row>
    <row r="236" s="2" customFormat="1" ht="24" customHeight="1">
      <c r="A236" s="33"/>
      <c r="B236" s="158"/>
      <c r="C236" s="159" t="s">
        <v>536</v>
      </c>
      <c r="D236" s="159" t="s">
        <v>145</v>
      </c>
      <c r="E236" s="160" t="s">
        <v>537</v>
      </c>
      <c r="F236" s="161" t="s">
        <v>538</v>
      </c>
      <c r="G236" s="162" t="s">
        <v>148</v>
      </c>
      <c r="H236" s="163">
        <v>3</v>
      </c>
      <c r="I236" s="164">
        <v>799</v>
      </c>
      <c r="J236" s="164">
        <f>ROUND(I236*H236,2)</f>
        <v>2397</v>
      </c>
      <c r="K236" s="161" t="s">
        <v>316</v>
      </c>
      <c r="L236" s="34"/>
      <c r="M236" s="165" t="s">
        <v>3</v>
      </c>
      <c r="N236" s="166" t="s">
        <v>52</v>
      </c>
      <c r="O236" s="167">
        <v>0.25</v>
      </c>
      <c r="P236" s="167">
        <f>O236*H236</f>
        <v>0.75</v>
      </c>
      <c r="Q236" s="167">
        <v>0.0062199999999999998</v>
      </c>
      <c r="R236" s="167">
        <f>Q236*H236</f>
        <v>0.01866</v>
      </c>
      <c r="S236" s="167">
        <v>0</v>
      </c>
      <c r="T236" s="168">
        <f>S236*H236</f>
        <v>0</v>
      </c>
      <c r="U236" s="33"/>
      <c r="V236" s="33"/>
      <c r="W236" s="33"/>
      <c r="X236" s="33"/>
      <c r="Y236" s="33"/>
      <c r="Z236" s="33"/>
      <c r="AA236" s="33"/>
      <c r="AB236" s="33"/>
      <c r="AC236" s="33"/>
      <c r="AD236" s="33"/>
      <c r="AE236" s="33"/>
      <c r="AR236" s="169" t="s">
        <v>151</v>
      </c>
      <c r="AT236" s="169" t="s">
        <v>145</v>
      </c>
      <c r="AU236" s="169" t="s">
        <v>89</v>
      </c>
      <c r="AY236" s="19" t="s">
        <v>142</v>
      </c>
      <c r="BE236" s="170">
        <f>IF(N236="základní",J236,0)</f>
        <v>0</v>
      </c>
      <c r="BF236" s="170">
        <f>IF(N236="snížená",J236,0)</f>
        <v>0</v>
      </c>
      <c r="BG236" s="170">
        <f>IF(N236="zákl. přenesená",J236,0)</f>
        <v>2397</v>
      </c>
      <c r="BH236" s="170">
        <f>IF(N236="sníž. přenesená",J236,0)</f>
        <v>0</v>
      </c>
      <c r="BI236" s="170">
        <f>IF(N236="nulová",J236,0)</f>
        <v>0</v>
      </c>
      <c r="BJ236" s="19" t="s">
        <v>151</v>
      </c>
      <c r="BK236" s="170">
        <f>ROUND(I236*H236,2)</f>
        <v>2397</v>
      </c>
      <c r="BL236" s="19" t="s">
        <v>151</v>
      </c>
      <c r="BM236" s="169" t="s">
        <v>539</v>
      </c>
    </row>
    <row r="237" s="2" customFormat="1">
      <c r="A237" s="33"/>
      <c r="B237" s="34"/>
      <c r="C237" s="33"/>
      <c r="D237" s="172" t="s">
        <v>318</v>
      </c>
      <c r="E237" s="33"/>
      <c r="F237" s="186" t="s">
        <v>522</v>
      </c>
      <c r="G237" s="33"/>
      <c r="H237" s="33"/>
      <c r="I237" s="33"/>
      <c r="J237" s="33"/>
      <c r="K237" s="33"/>
      <c r="L237" s="34"/>
      <c r="M237" s="187"/>
      <c r="N237" s="188"/>
      <c r="O237" s="67"/>
      <c r="P237" s="67"/>
      <c r="Q237" s="67"/>
      <c r="R237" s="67"/>
      <c r="S237" s="67"/>
      <c r="T237" s="68"/>
      <c r="U237" s="33"/>
      <c r="V237" s="33"/>
      <c r="W237" s="33"/>
      <c r="X237" s="33"/>
      <c r="Y237" s="33"/>
      <c r="Z237" s="33"/>
      <c r="AA237" s="33"/>
      <c r="AB237" s="33"/>
      <c r="AC237" s="33"/>
      <c r="AD237" s="33"/>
      <c r="AE237" s="33"/>
      <c r="AT237" s="19" t="s">
        <v>318</v>
      </c>
      <c r="AU237" s="19" t="s">
        <v>89</v>
      </c>
    </row>
    <row r="238" s="13" customFormat="1">
      <c r="A238" s="13"/>
      <c r="B238" s="171"/>
      <c r="C238" s="13"/>
      <c r="D238" s="172" t="s">
        <v>156</v>
      </c>
      <c r="E238" s="173" t="s">
        <v>3</v>
      </c>
      <c r="F238" s="174" t="s">
        <v>535</v>
      </c>
      <c r="G238" s="13"/>
      <c r="H238" s="175">
        <v>3</v>
      </c>
      <c r="I238" s="13"/>
      <c r="J238" s="13"/>
      <c r="K238" s="13"/>
      <c r="L238" s="171"/>
      <c r="M238" s="176"/>
      <c r="N238" s="177"/>
      <c r="O238" s="177"/>
      <c r="P238" s="177"/>
      <c r="Q238" s="177"/>
      <c r="R238" s="177"/>
      <c r="S238" s="177"/>
      <c r="T238" s="178"/>
      <c r="U238" s="13"/>
      <c r="V238" s="13"/>
      <c r="W238" s="13"/>
      <c r="X238" s="13"/>
      <c r="Y238" s="13"/>
      <c r="Z238" s="13"/>
      <c r="AA238" s="13"/>
      <c r="AB238" s="13"/>
      <c r="AC238" s="13"/>
      <c r="AD238" s="13"/>
      <c r="AE238" s="13"/>
      <c r="AT238" s="173" t="s">
        <v>156</v>
      </c>
      <c r="AU238" s="173" t="s">
        <v>89</v>
      </c>
      <c r="AV238" s="13" t="s">
        <v>89</v>
      </c>
      <c r="AW238" s="13" t="s">
        <v>41</v>
      </c>
      <c r="AX238" s="13" t="s">
        <v>79</v>
      </c>
      <c r="AY238" s="173" t="s">
        <v>142</v>
      </c>
    </row>
    <row r="239" s="14" customFormat="1">
      <c r="A239" s="14"/>
      <c r="B239" s="179"/>
      <c r="C239" s="14"/>
      <c r="D239" s="172" t="s">
        <v>156</v>
      </c>
      <c r="E239" s="180" t="s">
        <v>3</v>
      </c>
      <c r="F239" s="181" t="s">
        <v>158</v>
      </c>
      <c r="G239" s="14"/>
      <c r="H239" s="182">
        <v>3</v>
      </c>
      <c r="I239" s="14"/>
      <c r="J239" s="14"/>
      <c r="K239" s="14"/>
      <c r="L239" s="179"/>
      <c r="M239" s="183"/>
      <c r="N239" s="184"/>
      <c r="O239" s="184"/>
      <c r="P239" s="184"/>
      <c r="Q239" s="184"/>
      <c r="R239" s="184"/>
      <c r="S239" s="184"/>
      <c r="T239" s="185"/>
      <c r="U239" s="14"/>
      <c r="V239" s="14"/>
      <c r="W239" s="14"/>
      <c r="X239" s="14"/>
      <c r="Y239" s="14"/>
      <c r="Z239" s="14"/>
      <c r="AA239" s="14"/>
      <c r="AB239" s="14"/>
      <c r="AC239" s="14"/>
      <c r="AD239" s="14"/>
      <c r="AE239" s="14"/>
      <c r="AT239" s="180" t="s">
        <v>156</v>
      </c>
      <c r="AU239" s="180" t="s">
        <v>89</v>
      </c>
      <c r="AV239" s="14" t="s">
        <v>151</v>
      </c>
      <c r="AW239" s="14" t="s">
        <v>4</v>
      </c>
      <c r="AX239" s="14" t="s">
        <v>87</v>
      </c>
      <c r="AY239" s="180" t="s">
        <v>142</v>
      </c>
    </row>
    <row r="240" s="2" customFormat="1" ht="24" customHeight="1">
      <c r="A240" s="33"/>
      <c r="B240" s="158"/>
      <c r="C240" s="159" t="s">
        <v>540</v>
      </c>
      <c r="D240" s="159" t="s">
        <v>145</v>
      </c>
      <c r="E240" s="160" t="s">
        <v>541</v>
      </c>
      <c r="F240" s="161" t="s">
        <v>542</v>
      </c>
      <c r="G240" s="162" t="s">
        <v>148</v>
      </c>
      <c r="H240" s="163">
        <v>3</v>
      </c>
      <c r="I240" s="164">
        <v>3500</v>
      </c>
      <c r="J240" s="164">
        <f>ROUND(I240*H240,2)</f>
        <v>10500</v>
      </c>
      <c r="K240" s="161" t="s">
        <v>316</v>
      </c>
      <c r="L240" s="34"/>
      <c r="M240" s="165" t="s">
        <v>3</v>
      </c>
      <c r="N240" s="166" t="s">
        <v>52</v>
      </c>
      <c r="O240" s="167">
        <v>0.33300000000000002</v>
      </c>
      <c r="P240" s="167">
        <f>O240*H240</f>
        <v>0.99900000000000011</v>
      </c>
      <c r="Q240" s="167">
        <v>0.035349999999999999</v>
      </c>
      <c r="R240" s="167">
        <f>Q240*H240</f>
        <v>0.10605000000000001</v>
      </c>
      <c r="S240" s="167">
        <v>0</v>
      </c>
      <c r="T240" s="168">
        <f>S240*H240</f>
        <v>0</v>
      </c>
      <c r="U240" s="33"/>
      <c r="V240" s="33"/>
      <c r="W240" s="33"/>
      <c r="X240" s="33"/>
      <c r="Y240" s="33"/>
      <c r="Z240" s="33"/>
      <c r="AA240" s="33"/>
      <c r="AB240" s="33"/>
      <c r="AC240" s="33"/>
      <c r="AD240" s="33"/>
      <c r="AE240" s="33"/>
      <c r="AR240" s="169" t="s">
        <v>151</v>
      </c>
      <c r="AT240" s="169" t="s">
        <v>145</v>
      </c>
      <c r="AU240" s="169" t="s">
        <v>89</v>
      </c>
      <c r="AY240" s="19" t="s">
        <v>142</v>
      </c>
      <c r="BE240" s="170">
        <f>IF(N240="základní",J240,0)</f>
        <v>0</v>
      </c>
      <c r="BF240" s="170">
        <f>IF(N240="snížená",J240,0)</f>
        <v>0</v>
      </c>
      <c r="BG240" s="170">
        <f>IF(N240="zákl. přenesená",J240,0)</f>
        <v>10500</v>
      </c>
      <c r="BH240" s="170">
        <f>IF(N240="sníž. přenesená",J240,0)</f>
        <v>0</v>
      </c>
      <c r="BI240" s="170">
        <f>IF(N240="nulová",J240,0)</f>
        <v>0</v>
      </c>
      <c r="BJ240" s="19" t="s">
        <v>151</v>
      </c>
      <c r="BK240" s="170">
        <f>ROUND(I240*H240,2)</f>
        <v>10500</v>
      </c>
      <c r="BL240" s="19" t="s">
        <v>151</v>
      </c>
      <c r="BM240" s="169" t="s">
        <v>543</v>
      </c>
    </row>
    <row r="241" s="2" customFormat="1">
      <c r="A241" s="33"/>
      <c r="B241" s="34"/>
      <c r="C241" s="33"/>
      <c r="D241" s="172" t="s">
        <v>318</v>
      </c>
      <c r="E241" s="33"/>
      <c r="F241" s="186" t="s">
        <v>522</v>
      </c>
      <c r="G241" s="33"/>
      <c r="H241" s="33"/>
      <c r="I241" s="33"/>
      <c r="J241" s="33"/>
      <c r="K241" s="33"/>
      <c r="L241" s="34"/>
      <c r="M241" s="187"/>
      <c r="N241" s="188"/>
      <c r="O241" s="67"/>
      <c r="P241" s="67"/>
      <c r="Q241" s="67"/>
      <c r="R241" s="67"/>
      <c r="S241" s="67"/>
      <c r="T241" s="68"/>
      <c r="U241" s="33"/>
      <c r="V241" s="33"/>
      <c r="W241" s="33"/>
      <c r="X241" s="33"/>
      <c r="Y241" s="33"/>
      <c r="Z241" s="33"/>
      <c r="AA241" s="33"/>
      <c r="AB241" s="33"/>
      <c r="AC241" s="33"/>
      <c r="AD241" s="33"/>
      <c r="AE241" s="33"/>
      <c r="AT241" s="19" t="s">
        <v>318</v>
      </c>
      <c r="AU241" s="19" t="s">
        <v>89</v>
      </c>
    </row>
    <row r="242" s="13" customFormat="1">
      <c r="A242" s="13"/>
      <c r="B242" s="171"/>
      <c r="C242" s="13"/>
      <c r="D242" s="172" t="s">
        <v>156</v>
      </c>
      <c r="E242" s="173" t="s">
        <v>3</v>
      </c>
      <c r="F242" s="174" t="s">
        <v>535</v>
      </c>
      <c r="G242" s="13"/>
      <c r="H242" s="175">
        <v>3</v>
      </c>
      <c r="I242" s="13"/>
      <c r="J242" s="13"/>
      <c r="K242" s="13"/>
      <c r="L242" s="171"/>
      <c r="M242" s="176"/>
      <c r="N242" s="177"/>
      <c r="O242" s="177"/>
      <c r="P242" s="177"/>
      <c r="Q242" s="177"/>
      <c r="R242" s="177"/>
      <c r="S242" s="177"/>
      <c r="T242" s="178"/>
      <c r="U242" s="13"/>
      <c r="V242" s="13"/>
      <c r="W242" s="13"/>
      <c r="X242" s="13"/>
      <c r="Y242" s="13"/>
      <c r="Z242" s="13"/>
      <c r="AA242" s="13"/>
      <c r="AB242" s="13"/>
      <c r="AC242" s="13"/>
      <c r="AD242" s="13"/>
      <c r="AE242" s="13"/>
      <c r="AT242" s="173" t="s">
        <v>156</v>
      </c>
      <c r="AU242" s="173" t="s">
        <v>89</v>
      </c>
      <c r="AV242" s="13" t="s">
        <v>89</v>
      </c>
      <c r="AW242" s="13" t="s">
        <v>41</v>
      </c>
      <c r="AX242" s="13" t="s">
        <v>79</v>
      </c>
      <c r="AY242" s="173" t="s">
        <v>142</v>
      </c>
    </row>
    <row r="243" s="14" customFormat="1">
      <c r="A243" s="14"/>
      <c r="B243" s="179"/>
      <c r="C243" s="14"/>
      <c r="D243" s="172" t="s">
        <v>156</v>
      </c>
      <c r="E243" s="180" t="s">
        <v>3</v>
      </c>
      <c r="F243" s="181" t="s">
        <v>158</v>
      </c>
      <c r="G243" s="14"/>
      <c r="H243" s="182">
        <v>3</v>
      </c>
      <c r="I243" s="14"/>
      <c r="J243" s="14"/>
      <c r="K243" s="14"/>
      <c r="L243" s="179"/>
      <c r="M243" s="183"/>
      <c r="N243" s="184"/>
      <c r="O243" s="184"/>
      <c r="P243" s="184"/>
      <c r="Q243" s="184"/>
      <c r="R243" s="184"/>
      <c r="S243" s="184"/>
      <c r="T243" s="185"/>
      <c r="U243" s="14"/>
      <c r="V243" s="14"/>
      <c r="W243" s="14"/>
      <c r="X243" s="14"/>
      <c r="Y243" s="14"/>
      <c r="Z243" s="14"/>
      <c r="AA243" s="14"/>
      <c r="AB243" s="14"/>
      <c r="AC243" s="14"/>
      <c r="AD243" s="14"/>
      <c r="AE243" s="14"/>
      <c r="AT243" s="180" t="s">
        <v>156</v>
      </c>
      <c r="AU243" s="180" t="s">
        <v>89</v>
      </c>
      <c r="AV243" s="14" t="s">
        <v>151</v>
      </c>
      <c r="AW243" s="14" t="s">
        <v>4</v>
      </c>
      <c r="AX243" s="14" t="s">
        <v>87</v>
      </c>
      <c r="AY243" s="180" t="s">
        <v>142</v>
      </c>
    </row>
    <row r="244" s="2" customFormat="1" ht="16.5" customHeight="1">
      <c r="A244" s="33"/>
      <c r="B244" s="158"/>
      <c r="C244" s="159" t="s">
        <v>544</v>
      </c>
      <c r="D244" s="159" t="s">
        <v>145</v>
      </c>
      <c r="E244" s="160" t="s">
        <v>545</v>
      </c>
      <c r="F244" s="161" t="s">
        <v>546</v>
      </c>
      <c r="G244" s="162" t="s">
        <v>148</v>
      </c>
      <c r="H244" s="163">
        <v>3</v>
      </c>
      <c r="I244" s="164">
        <v>1300</v>
      </c>
      <c r="J244" s="164">
        <f>ROUND(I244*H244,2)</f>
        <v>3900</v>
      </c>
      <c r="K244" s="161" t="s">
        <v>3</v>
      </c>
      <c r="L244" s="34"/>
      <c r="M244" s="165" t="s">
        <v>3</v>
      </c>
      <c r="N244" s="166" t="s">
        <v>52</v>
      </c>
      <c r="O244" s="167">
        <v>0.25</v>
      </c>
      <c r="P244" s="167">
        <f>O244*H244</f>
        <v>0.75</v>
      </c>
      <c r="Q244" s="167">
        <v>0.0020699999999999998</v>
      </c>
      <c r="R244" s="167">
        <f>Q244*H244</f>
        <v>0.0062099999999999994</v>
      </c>
      <c r="S244" s="167">
        <v>0</v>
      </c>
      <c r="T244" s="168">
        <f>S244*H244</f>
        <v>0</v>
      </c>
      <c r="U244" s="33"/>
      <c r="V244" s="33"/>
      <c r="W244" s="33"/>
      <c r="X244" s="33"/>
      <c r="Y244" s="33"/>
      <c r="Z244" s="33"/>
      <c r="AA244" s="33"/>
      <c r="AB244" s="33"/>
      <c r="AC244" s="33"/>
      <c r="AD244" s="33"/>
      <c r="AE244" s="33"/>
      <c r="AR244" s="169" t="s">
        <v>151</v>
      </c>
      <c r="AT244" s="169" t="s">
        <v>145</v>
      </c>
      <c r="AU244" s="169" t="s">
        <v>89</v>
      </c>
      <c r="AY244" s="19" t="s">
        <v>142</v>
      </c>
      <c r="BE244" s="170">
        <f>IF(N244="základní",J244,0)</f>
        <v>0</v>
      </c>
      <c r="BF244" s="170">
        <f>IF(N244="snížená",J244,0)</f>
        <v>0</v>
      </c>
      <c r="BG244" s="170">
        <f>IF(N244="zákl. přenesená",J244,0)</f>
        <v>3900</v>
      </c>
      <c r="BH244" s="170">
        <f>IF(N244="sníž. přenesená",J244,0)</f>
        <v>0</v>
      </c>
      <c r="BI244" s="170">
        <f>IF(N244="nulová",J244,0)</f>
        <v>0</v>
      </c>
      <c r="BJ244" s="19" t="s">
        <v>151</v>
      </c>
      <c r="BK244" s="170">
        <f>ROUND(I244*H244,2)</f>
        <v>3900</v>
      </c>
      <c r="BL244" s="19" t="s">
        <v>151</v>
      </c>
      <c r="BM244" s="169" t="s">
        <v>547</v>
      </c>
    </row>
    <row r="245" s="13" customFormat="1">
      <c r="A245" s="13"/>
      <c r="B245" s="171"/>
      <c r="C245" s="13"/>
      <c r="D245" s="172" t="s">
        <v>156</v>
      </c>
      <c r="E245" s="173" t="s">
        <v>3</v>
      </c>
      <c r="F245" s="174" t="s">
        <v>548</v>
      </c>
      <c r="G245" s="13"/>
      <c r="H245" s="175">
        <v>3</v>
      </c>
      <c r="I245" s="13"/>
      <c r="J245" s="13"/>
      <c r="K245" s="13"/>
      <c r="L245" s="171"/>
      <c r="M245" s="176"/>
      <c r="N245" s="177"/>
      <c r="O245" s="177"/>
      <c r="P245" s="177"/>
      <c r="Q245" s="177"/>
      <c r="R245" s="177"/>
      <c r="S245" s="177"/>
      <c r="T245" s="178"/>
      <c r="U245" s="13"/>
      <c r="V245" s="13"/>
      <c r="W245" s="13"/>
      <c r="X245" s="13"/>
      <c r="Y245" s="13"/>
      <c r="Z245" s="13"/>
      <c r="AA245" s="13"/>
      <c r="AB245" s="13"/>
      <c r="AC245" s="13"/>
      <c r="AD245" s="13"/>
      <c r="AE245" s="13"/>
      <c r="AT245" s="173" t="s">
        <v>156</v>
      </c>
      <c r="AU245" s="173" t="s">
        <v>89</v>
      </c>
      <c r="AV245" s="13" t="s">
        <v>89</v>
      </c>
      <c r="AW245" s="13" t="s">
        <v>41</v>
      </c>
      <c r="AX245" s="13" t="s">
        <v>79</v>
      </c>
      <c r="AY245" s="173" t="s">
        <v>142</v>
      </c>
    </row>
    <row r="246" s="14" customFormat="1">
      <c r="A246" s="14"/>
      <c r="B246" s="179"/>
      <c r="C246" s="14"/>
      <c r="D246" s="172" t="s">
        <v>156</v>
      </c>
      <c r="E246" s="180" t="s">
        <v>3</v>
      </c>
      <c r="F246" s="181" t="s">
        <v>158</v>
      </c>
      <c r="G246" s="14"/>
      <c r="H246" s="182">
        <v>3</v>
      </c>
      <c r="I246" s="14"/>
      <c r="J246" s="14"/>
      <c r="K246" s="14"/>
      <c r="L246" s="179"/>
      <c r="M246" s="183"/>
      <c r="N246" s="184"/>
      <c r="O246" s="184"/>
      <c r="P246" s="184"/>
      <c r="Q246" s="184"/>
      <c r="R246" s="184"/>
      <c r="S246" s="184"/>
      <c r="T246" s="185"/>
      <c r="U246" s="14"/>
      <c r="V246" s="14"/>
      <c r="W246" s="14"/>
      <c r="X246" s="14"/>
      <c r="Y246" s="14"/>
      <c r="Z246" s="14"/>
      <c r="AA246" s="14"/>
      <c r="AB246" s="14"/>
      <c r="AC246" s="14"/>
      <c r="AD246" s="14"/>
      <c r="AE246" s="14"/>
      <c r="AT246" s="180" t="s">
        <v>156</v>
      </c>
      <c r="AU246" s="180" t="s">
        <v>89</v>
      </c>
      <c r="AV246" s="14" t="s">
        <v>151</v>
      </c>
      <c r="AW246" s="14" t="s">
        <v>4</v>
      </c>
      <c r="AX246" s="14" t="s">
        <v>87</v>
      </c>
      <c r="AY246" s="180" t="s">
        <v>142</v>
      </c>
    </row>
    <row r="247" s="2" customFormat="1" ht="16.5" customHeight="1">
      <c r="A247" s="33"/>
      <c r="B247" s="158"/>
      <c r="C247" s="159" t="s">
        <v>549</v>
      </c>
      <c r="D247" s="159" t="s">
        <v>145</v>
      </c>
      <c r="E247" s="160" t="s">
        <v>550</v>
      </c>
      <c r="F247" s="161" t="s">
        <v>551</v>
      </c>
      <c r="G247" s="162" t="s">
        <v>148</v>
      </c>
      <c r="H247" s="163">
        <v>7</v>
      </c>
      <c r="I247" s="164">
        <v>1330</v>
      </c>
      <c r="J247" s="164">
        <f>ROUND(I247*H247,2)</f>
        <v>9310</v>
      </c>
      <c r="K247" s="161" t="s">
        <v>316</v>
      </c>
      <c r="L247" s="34"/>
      <c r="M247" s="165" t="s">
        <v>3</v>
      </c>
      <c r="N247" s="166" t="s">
        <v>52</v>
      </c>
      <c r="O247" s="167">
        <v>4.1980000000000004</v>
      </c>
      <c r="P247" s="167">
        <f>O247*H247</f>
        <v>29.386000000000003</v>
      </c>
      <c r="Q247" s="167">
        <v>0.34089999999999998</v>
      </c>
      <c r="R247" s="167">
        <f>Q247*H247</f>
        <v>2.3862999999999999</v>
      </c>
      <c r="S247" s="167">
        <v>0</v>
      </c>
      <c r="T247" s="168">
        <f>S247*H247</f>
        <v>0</v>
      </c>
      <c r="U247" s="33"/>
      <c r="V247" s="33"/>
      <c r="W247" s="33"/>
      <c r="X247" s="33"/>
      <c r="Y247" s="33"/>
      <c r="Z247" s="33"/>
      <c r="AA247" s="33"/>
      <c r="AB247" s="33"/>
      <c r="AC247" s="33"/>
      <c r="AD247" s="33"/>
      <c r="AE247" s="33"/>
      <c r="AR247" s="169" t="s">
        <v>151</v>
      </c>
      <c r="AT247" s="169" t="s">
        <v>145</v>
      </c>
      <c r="AU247" s="169" t="s">
        <v>89</v>
      </c>
      <c r="AY247" s="19" t="s">
        <v>142</v>
      </c>
      <c r="BE247" s="170">
        <f>IF(N247="základní",J247,0)</f>
        <v>0</v>
      </c>
      <c r="BF247" s="170">
        <f>IF(N247="snížená",J247,0)</f>
        <v>0</v>
      </c>
      <c r="BG247" s="170">
        <f>IF(N247="zákl. přenesená",J247,0)</f>
        <v>9310</v>
      </c>
      <c r="BH247" s="170">
        <f>IF(N247="sníž. přenesená",J247,0)</f>
        <v>0</v>
      </c>
      <c r="BI247" s="170">
        <f>IF(N247="nulová",J247,0)</f>
        <v>0</v>
      </c>
      <c r="BJ247" s="19" t="s">
        <v>151</v>
      </c>
      <c r="BK247" s="170">
        <f>ROUND(I247*H247,2)</f>
        <v>9310</v>
      </c>
      <c r="BL247" s="19" t="s">
        <v>151</v>
      </c>
      <c r="BM247" s="169" t="s">
        <v>552</v>
      </c>
    </row>
    <row r="248" s="2" customFormat="1">
      <c r="A248" s="33"/>
      <c r="B248" s="34"/>
      <c r="C248" s="33"/>
      <c r="D248" s="172" t="s">
        <v>318</v>
      </c>
      <c r="E248" s="33"/>
      <c r="F248" s="186" t="s">
        <v>553</v>
      </c>
      <c r="G248" s="33"/>
      <c r="H248" s="33"/>
      <c r="I248" s="33"/>
      <c r="J248" s="33"/>
      <c r="K248" s="33"/>
      <c r="L248" s="34"/>
      <c r="M248" s="187"/>
      <c r="N248" s="188"/>
      <c r="O248" s="67"/>
      <c r="P248" s="67"/>
      <c r="Q248" s="67"/>
      <c r="R248" s="67"/>
      <c r="S248" s="67"/>
      <c r="T248" s="68"/>
      <c r="U248" s="33"/>
      <c r="V248" s="33"/>
      <c r="W248" s="33"/>
      <c r="X248" s="33"/>
      <c r="Y248" s="33"/>
      <c r="Z248" s="33"/>
      <c r="AA248" s="33"/>
      <c r="AB248" s="33"/>
      <c r="AC248" s="33"/>
      <c r="AD248" s="33"/>
      <c r="AE248" s="33"/>
      <c r="AT248" s="19" t="s">
        <v>318</v>
      </c>
      <c r="AU248" s="19" t="s">
        <v>89</v>
      </c>
    </row>
    <row r="249" s="13" customFormat="1">
      <c r="A249" s="13"/>
      <c r="B249" s="171"/>
      <c r="C249" s="13"/>
      <c r="D249" s="172" t="s">
        <v>156</v>
      </c>
      <c r="E249" s="173" t="s">
        <v>3</v>
      </c>
      <c r="F249" s="174" t="s">
        <v>554</v>
      </c>
      <c r="G249" s="13"/>
      <c r="H249" s="175">
        <v>7</v>
      </c>
      <c r="I249" s="13"/>
      <c r="J249" s="13"/>
      <c r="K249" s="13"/>
      <c r="L249" s="171"/>
      <c r="M249" s="176"/>
      <c r="N249" s="177"/>
      <c r="O249" s="177"/>
      <c r="P249" s="177"/>
      <c r="Q249" s="177"/>
      <c r="R249" s="177"/>
      <c r="S249" s="177"/>
      <c r="T249" s="178"/>
      <c r="U249" s="13"/>
      <c r="V249" s="13"/>
      <c r="W249" s="13"/>
      <c r="X249" s="13"/>
      <c r="Y249" s="13"/>
      <c r="Z249" s="13"/>
      <c r="AA249" s="13"/>
      <c r="AB249" s="13"/>
      <c r="AC249" s="13"/>
      <c r="AD249" s="13"/>
      <c r="AE249" s="13"/>
      <c r="AT249" s="173" t="s">
        <v>156</v>
      </c>
      <c r="AU249" s="173" t="s">
        <v>89</v>
      </c>
      <c r="AV249" s="13" t="s">
        <v>89</v>
      </c>
      <c r="AW249" s="13" t="s">
        <v>41</v>
      </c>
      <c r="AX249" s="13" t="s">
        <v>79</v>
      </c>
      <c r="AY249" s="173" t="s">
        <v>142</v>
      </c>
    </row>
    <row r="250" s="14" customFormat="1">
      <c r="A250" s="14"/>
      <c r="B250" s="179"/>
      <c r="C250" s="14"/>
      <c r="D250" s="172" t="s">
        <v>156</v>
      </c>
      <c r="E250" s="180" t="s">
        <v>3</v>
      </c>
      <c r="F250" s="181" t="s">
        <v>158</v>
      </c>
      <c r="G250" s="14"/>
      <c r="H250" s="182">
        <v>7</v>
      </c>
      <c r="I250" s="14"/>
      <c r="J250" s="14"/>
      <c r="K250" s="14"/>
      <c r="L250" s="179"/>
      <c r="M250" s="183"/>
      <c r="N250" s="184"/>
      <c r="O250" s="184"/>
      <c r="P250" s="184"/>
      <c r="Q250" s="184"/>
      <c r="R250" s="184"/>
      <c r="S250" s="184"/>
      <c r="T250" s="185"/>
      <c r="U250" s="14"/>
      <c r="V250" s="14"/>
      <c r="W250" s="14"/>
      <c r="X250" s="14"/>
      <c r="Y250" s="14"/>
      <c r="Z250" s="14"/>
      <c r="AA250" s="14"/>
      <c r="AB250" s="14"/>
      <c r="AC250" s="14"/>
      <c r="AD250" s="14"/>
      <c r="AE250" s="14"/>
      <c r="AT250" s="180" t="s">
        <v>156</v>
      </c>
      <c r="AU250" s="180" t="s">
        <v>89</v>
      </c>
      <c r="AV250" s="14" t="s">
        <v>151</v>
      </c>
      <c r="AW250" s="14" t="s">
        <v>4</v>
      </c>
      <c r="AX250" s="14" t="s">
        <v>87</v>
      </c>
      <c r="AY250" s="180" t="s">
        <v>142</v>
      </c>
    </row>
    <row r="251" s="2" customFormat="1" ht="16.5" customHeight="1">
      <c r="A251" s="33"/>
      <c r="B251" s="158"/>
      <c r="C251" s="192" t="s">
        <v>555</v>
      </c>
      <c r="D251" s="192" t="s">
        <v>379</v>
      </c>
      <c r="E251" s="193" t="s">
        <v>556</v>
      </c>
      <c r="F251" s="194" t="s">
        <v>557</v>
      </c>
      <c r="G251" s="195" t="s">
        <v>148</v>
      </c>
      <c r="H251" s="196">
        <v>7</v>
      </c>
      <c r="I251" s="197">
        <v>489</v>
      </c>
      <c r="J251" s="197">
        <f>ROUND(I251*H251,2)</f>
        <v>3423</v>
      </c>
      <c r="K251" s="194" t="s">
        <v>316</v>
      </c>
      <c r="L251" s="198"/>
      <c r="M251" s="199" t="s">
        <v>3</v>
      </c>
      <c r="N251" s="200" t="s">
        <v>52</v>
      </c>
      <c r="O251" s="167">
        <v>0</v>
      </c>
      <c r="P251" s="167">
        <f>O251*H251</f>
        <v>0</v>
      </c>
      <c r="Q251" s="167">
        <v>0.071999999999999995</v>
      </c>
      <c r="R251" s="167">
        <f>Q251*H251</f>
        <v>0.504</v>
      </c>
      <c r="S251" s="167">
        <v>0</v>
      </c>
      <c r="T251" s="168">
        <f>S251*H251</f>
        <v>0</v>
      </c>
      <c r="U251" s="33"/>
      <c r="V251" s="33"/>
      <c r="W251" s="33"/>
      <c r="X251" s="33"/>
      <c r="Y251" s="33"/>
      <c r="Z251" s="33"/>
      <c r="AA251" s="33"/>
      <c r="AB251" s="33"/>
      <c r="AC251" s="33"/>
      <c r="AD251" s="33"/>
      <c r="AE251" s="33"/>
      <c r="AR251" s="169" t="s">
        <v>184</v>
      </c>
      <c r="AT251" s="169" t="s">
        <v>379</v>
      </c>
      <c r="AU251" s="169" t="s">
        <v>89</v>
      </c>
      <c r="AY251" s="19" t="s">
        <v>142</v>
      </c>
      <c r="BE251" s="170">
        <f>IF(N251="základní",J251,0)</f>
        <v>0</v>
      </c>
      <c r="BF251" s="170">
        <f>IF(N251="snížená",J251,0)</f>
        <v>0</v>
      </c>
      <c r="BG251" s="170">
        <f>IF(N251="zákl. přenesená",J251,0)</f>
        <v>3423</v>
      </c>
      <c r="BH251" s="170">
        <f>IF(N251="sníž. přenesená",J251,0)</f>
        <v>0</v>
      </c>
      <c r="BI251" s="170">
        <f>IF(N251="nulová",J251,0)</f>
        <v>0</v>
      </c>
      <c r="BJ251" s="19" t="s">
        <v>151</v>
      </c>
      <c r="BK251" s="170">
        <f>ROUND(I251*H251,2)</f>
        <v>3423</v>
      </c>
      <c r="BL251" s="19" t="s">
        <v>151</v>
      </c>
      <c r="BM251" s="169" t="s">
        <v>558</v>
      </c>
    </row>
    <row r="252" s="2" customFormat="1" ht="24" customHeight="1">
      <c r="A252" s="33"/>
      <c r="B252" s="158"/>
      <c r="C252" s="192" t="s">
        <v>559</v>
      </c>
      <c r="D252" s="192" t="s">
        <v>379</v>
      </c>
      <c r="E252" s="193" t="s">
        <v>560</v>
      </c>
      <c r="F252" s="194" t="s">
        <v>561</v>
      </c>
      <c r="G252" s="195" t="s">
        <v>148</v>
      </c>
      <c r="H252" s="196">
        <v>7</v>
      </c>
      <c r="I252" s="197">
        <v>1890</v>
      </c>
      <c r="J252" s="197">
        <f>ROUND(I252*H252,2)</f>
        <v>13230</v>
      </c>
      <c r="K252" s="194" t="s">
        <v>3</v>
      </c>
      <c r="L252" s="198"/>
      <c r="M252" s="199" t="s">
        <v>3</v>
      </c>
      <c r="N252" s="200" t="s">
        <v>52</v>
      </c>
      <c r="O252" s="167">
        <v>0</v>
      </c>
      <c r="P252" s="167">
        <f>O252*H252</f>
        <v>0</v>
      </c>
      <c r="Q252" s="167">
        <v>0.080000000000000002</v>
      </c>
      <c r="R252" s="167">
        <f>Q252*H252</f>
        <v>0.56000000000000005</v>
      </c>
      <c r="S252" s="167">
        <v>0</v>
      </c>
      <c r="T252" s="168">
        <f>S252*H252</f>
        <v>0</v>
      </c>
      <c r="U252" s="33"/>
      <c r="V252" s="33"/>
      <c r="W252" s="33"/>
      <c r="X252" s="33"/>
      <c r="Y252" s="33"/>
      <c r="Z252" s="33"/>
      <c r="AA252" s="33"/>
      <c r="AB252" s="33"/>
      <c r="AC252" s="33"/>
      <c r="AD252" s="33"/>
      <c r="AE252" s="33"/>
      <c r="AR252" s="169" t="s">
        <v>184</v>
      </c>
      <c r="AT252" s="169" t="s">
        <v>379</v>
      </c>
      <c r="AU252" s="169" t="s">
        <v>89</v>
      </c>
      <c r="AY252" s="19" t="s">
        <v>142</v>
      </c>
      <c r="BE252" s="170">
        <f>IF(N252="základní",J252,0)</f>
        <v>0</v>
      </c>
      <c r="BF252" s="170">
        <f>IF(N252="snížená",J252,0)</f>
        <v>0</v>
      </c>
      <c r="BG252" s="170">
        <f>IF(N252="zákl. přenesená",J252,0)</f>
        <v>13230</v>
      </c>
      <c r="BH252" s="170">
        <f>IF(N252="sníž. přenesená",J252,0)</f>
        <v>0</v>
      </c>
      <c r="BI252" s="170">
        <f>IF(N252="nulová",J252,0)</f>
        <v>0</v>
      </c>
      <c r="BJ252" s="19" t="s">
        <v>151</v>
      </c>
      <c r="BK252" s="170">
        <f>ROUND(I252*H252,2)</f>
        <v>13230</v>
      </c>
      <c r="BL252" s="19" t="s">
        <v>151</v>
      </c>
      <c r="BM252" s="169" t="s">
        <v>562</v>
      </c>
    </row>
    <row r="253" s="2" customFormat="1" ht="16.5" customHeight="1">
      <c r="A253" s="33"/>
      <c r="B253" s="158"/>
      <c r="C253" s="192" t="s">
        <v>563</v>
      </c>
      <c r="D253" s="192" t="s">
        <v>379</v>
      </c>
      <c r="E253" s="193" t="s">
        <v>564</v>
      </c>
      <c r="F253" s="194" t="s">
        <v>565</v>
      </c>
      <c r="G253" s="195" t="s">
        <v>148</v>
      </c>
      <c r="H253" s="196">
        <v>7</v>
      </c>
      <c r="I253" s="197">
        <v>700</v>
      </c>
      <c r="J253" s="197">
        <f>ROUND(I253*H253,2)</f>
        <v>4900</v>
      </c>
      <c r="K253" s="194" t="s">
        <v>316</v>
      </c>
      <c r="L253" s="198"/>
      <c r="M253" s="199" t="s">
        <v>3</v>
      </c>
      <c r="N253" s="200" t="s">
        <v>52</v>
      </c>
      <c r="O253" s="167">
        <v>0</v>
      </c>
      <c r="P253" s="167">
        <f>O253*H253</f>
        <v>0</v>
      </c>
      <c r="Q253" s="167">
        <v>0.111</v>
      </c>
      <c r="R253" s="167">
        <f>Q253*H253</f>
        <v>0.77700000000000002</v>
      </c>
      <c r="S253" s="167">
        <v>0</v>
      </c>
      <c r="T253" s="168">
        <f>S253*H253</f>
        <v>0</v>
      </c>
      <c r="U253" s="33"/>
      <c r="V253" s="33"/>
      <c r="W253" s="33"/>
      <c r="X253" s="33"/>
      <c r="Y253" s="33"/>
      <c r="Z253" s="33"/>
      <c r="AA253" s="33"/>
      <c r="AB253" s="33"/>
      <c r="AC253" s="33"/>
      <c r="AD253" s="33"/>
      <c r="AE253" s="33"/>
      <c r="AR253" s="169" t="s">
        <v>184</v>
      </c>
      <c r="AT253" s="169" t="s">
        <v>379</v>
      </c>
      <c r="AU253" s="169" t="s">
        <v>89</v>
      </c>
      <c r="AY253" s="19" t="s">
        <v>142</v>
      </c>
      <c r="BE253" s="170">
        <f>IF(N253="základní",J253,0)</f>
        <v>0</v>
      </c>
      <c r="BF253" s="170">
        <f>IF(N253="snížená",J253,0)</f>
        <v>0</v>
      </c>
      <c r="BG253" s="170">
        <f>IF(N253="zákl. přenesená",J253,0)</f>
        <v>4900</v>
      </c>
      <c r="BH253" s="170">
        <f>IF(N253="sníž. přenesená",J253,0)</f>
        <v>0</v>
      </c>
      <c r="BI253" s="170">
        <f>IF(N253="nulová",J253,0)</f>
        <v>0</v>
      </c>
      <c r="BJ253" s="19" t="s">
        <v>151</v>
      </c>
      <c r="BK253" s="170">
        <f>ROUND(I253*H253,2)</f>
        <v>4900</v>
      </c>
      <c r="BL253" s="19" t="s">
        <v>151</v>
      </c>
      <c r="BM253" s="169" t="s">
        <v>566</v>
      </c>
    </row>
    <row r="254" s="2" customFormat="1" ht="16.5" customHeight="1">
      <c r="A254" s="33"/>
      <c r="B254" s="158"/>
      <c r="C254" s="192" t="s">
        <v>567</v>
      </c>
      <c r="D254" s="192" t="s">
        <v>379</v>
      </c>
      <c r="E254" s="193" t="s">
        <v>568</v>
      </c>
      <c r="F254" s="194" t="s">
        <v>569</v>
      </c>
      <c r="G254" s="195" t="s">
        <v>148</v>
      </c>
      <c r="H254" s="196">
        <v>7</v>
      </c>
      <c r="I254" s="197">
        <v>426</v>
      </c>
      <c r="J254" s="197">
        <f>ROUND(I254*H254,2)</f>
        <v>2982</v>
      </c>
      <c r="K254" s="194" t="s">
        <v>316</v>
      </c>
      <c r="L254" s="198"/>
      <c r="M254" s="199" t="s">
        <v>3</v>
      </c>
      <c r="N254" s="200" t="s">
        <v>52</v>
      </c>
      <c r="O254" s="167">
        <v>0</v>
      </c>
      <c r="P254" s="167">
        <f>O254*H254</f>
        <v>0</v>
      </c>
      <c r="Q254" s="167">
        <v>0.058000000000000003</v>
      </c>
      <c r="R254" s="167">
        <f>Q254*H254</f>
        <v>0.40600000000000003</v>
      </c>
      <c r="S254" s="167">
        <v>0</v>
      </c>
      <c r="T254" s="168">
        <f>S254*H254</f>
        <v>0</v>
      </c>
      <c r="U254" s="33"/>
      <c r="V254" s="33"/>
      <c r="W254" s="33"/>
      <c r="X254" s="33"/>
      <c r="Y254" s="33"/>
      <c r="Z254" s="33"/>
      <c r="AA254" s="33"/>
      <c r="AB254" s="33"/>
      <c r="AC254" s="33"/>
      <c r="AD254" s="33"/>
      <c r="AE254" s="33"/>
      <c r="AR254" s="169" t="s">
        <v>184</v>
      </c>
      <c r="AT254" s="169" t="s">
        <v>379</v>
      </c>
      <c r="AU254" s="169" t="s">
        <v>89</v>
      </c>
      <c r="AY254" s="19" t="s">
        <v>142</v>
      </c>
      <c r="BE254" s="170">
        <f>IF(N254="základní",J254,0)</f>
        <v>0</v>
      </c>
      <c r="BF254" s="170">
        <f>IF(N254="snížená",J254,0)</f>
        <v>0</v>
      </c>
      <c r="BG254" s="170">
        <f>IF(N254="zákl. přenesená",J254,0)</f>
        <v>2982</v>
      </c>
      <c r="BH254" s="170">
        <f>IF(N254="sníž. přenesená",J254,0)</f>
        <v>0</v>
      </c>
      <c r="BI254" s="170">
        <f>IF(N254="nulová",J254,0)</f>
        <v>0</v>
      </c>
      <c r="BJ254" s="19" t="s">
        <v>151</v>
      </c>
      <c r="BK254" s="170">
        <f>ROUND(I254*H254,2)</f>
        <v>2982</v>
      </c>
      <c r="BL254" s="19" t="s">
        <v>151</v>
      </c>
      <c r="BM254" s="169" t="s">
        <v>570</v>
      </c>
    </row>
    <row r="255" s="2" customFormat="1" ht="16.5" customHeight="1">
      <c r="A255" s="33"/>
      <c r="B255" s="158"/>
      <c r="C255" s="192" t="s">
        <v>571</v>
      </c>
      <c r="D255" s="192" t="s">
        <v>379</v>
      </c>
      <c r="E255" s="193" t="s">
        <v>572</v>
      </c>
      <c r="F255" s="194" t="s">
        <v>573</v>
      </c>
      <c r="G255" s="195" t="s">
        <v>148</v>
      </c>
      <c r="H255" s="196">
        <v>7</v>
      </c>
      <c r="I255" s="197">
        <v>274</v>
      </c>
      <c r="J255" s="197">
        <f>ROUND(I255*H255,2)</f>
        <v>1918</v>
      </c>
      <c r="K255" s="194" t="s">
        <v>316</v>
      </c>
      <c r="L255" s="198"/>
      <c r="M255" s="199" t="s">
        <v>3</v>
      </c>
      <c r="N255" s="200" t="s">
        <v>52</v>
      </c>
      <c r="O255" s="167">
        <v>0</v>
      </c>
      <c r="P255" s="167">
        <f>O255*H255</f>
        <v>0</v>
      </c>
      <c r="Q255" s="167">
        <v>0.027</v>
      </c>
      <c r="R255" s="167">
        <f>Q255*H255</f>
        <v>0.189</v>
      </c>
      <c r="S255" s="167">
        <v>0</v>
      </c>
      <c r="T255" s="168">
        <f>S255*H255</f>
        <v>0</v>
      </c>
      <c r="U255" s="33"/>
      <c r="V255" s="33"/>
      <c r="W255" s="33"/>
      <c r="X255" s="33"/>
      <c r="Y255" s="33"/>
      <c r="Z255" s="33"/>
      <c r="AA255" s="33"/>
      <c r="AB255" s="33"/>
      <c r="AC255" s="33"/>
      <c r="AD255" s="33"/>
      <c r="AE255" s="33"/>
      <c r="AR255" s="169" t="s">
        <v>184</v>
      </c>
      <c r="AT255" s="169" t="s">
        <v>379</v>
      </c>
      <c r="AU255" s="169" t="s">
        <v>89</v>
      </c>
      <c r="AY255" s="19" t="s">
        <v>142</v>
      </c>
      <c r="BE255" s="170">
        <f>IF(N255="základní",J255,0)</f>
        <v>0</v>
      </c>
      <c r="BF255" s="170">
        <f>IF(N255="snížená",J255,0)</f>
        <v>0</v>
      </c>
      <c r="BG255" s="170">
        <f>IF(N255="zákl. přenesená",J255,0)</f>
        <v>1918</v>
      </c>
      <c r="BH255" s="170">
        <f>IF(N255="sníž. přenesená",J255,0)</f>
        <v>0</v>
      </c>
      <c r="BI255" s="170">
        <f>IF(N255="nulová",J255,0)</f>
        <v>0</v>
      </c>
      <c r="BJ255" s="19" t="s">
        <v>151</v>
      </c>
      <c r="BK255" s="170">
        <f>ROUND(I255*H255,2)</f>
        <v>1918</v>
      </c>
      <c r="BL255" s="19" t="s">
        <v>151</v>
      </c>
      <c r="BM255" s="169" t="s">
        <v>574</v>
      </c>
    </row>
    <row r="256" s="2" customFormat="1" ht="16.5" customHeight="1">
      <c r="A256" s="33"/>
      <c r="B256" s="158"/>
      <c r="C256" s="159" t="s">
        <v>575</v>
      </c>
      <c r="D256" s="159" t="s">
        <v>145</v>
      </c>
      <c r="E256" s="160" t="s">
        <v>576</v>
      </c>
      <c r="F256" s="161" t="s">
        <v>577</v>
      </c>
      <c r="G256" s="162" t="s">
        <v>148</v>
      </c>
      <c r="H256" s="163">
        <v>1</v>
      </c>
      <c r="I256" s="164">
        <v>1050</v>
      </c>
      <c r="J256" s="164">
        <f>ROUND(I256*H256,2)</f>
        <v>1050</v>
      </c>
      <c r="K256" s="161" t="s">
        <v>316</v>
      </c>
      <c r="L256" s="34"/>
      <c r="M256" s="165" t="s">
        <v>3</v>
      </c>
      <c r="N256" s="166" t="s">
        <v>52</v>
      </c>
      <c r="O256" s="167">
        <v>1.694</v>
      </c>
      <c r="P256" s="167">
        <f>O256*H256</f>
        <v>1.694</v>
      </c>
      <c r="Q256" s="167">
        <v>0.21734000000000001</v>
      </c>
      <c r="R256" s="167">
        <f>Q256*H256</f>
        <v>0.21734000000000001</v>
      </c>
      <c r="S256" s="167">
        <v>0</v>
      </c>
      <c r="T256" s="168">
        <f>S256*H256</f>
        <v>0</v>
      </c>
      <c r="U256" s="33"/>
      <c r="V256" s="33"/>
      <c r="W256" s="33"/>
      <c r="X256" s="33"/>
      <c r="Y256" s="33"/>
      <c r="Z256" s="33"/>
      <c r="AA256" s="33"/>
      <c r="AB256" s="33"/>
      <c r="AC256" s="33"/>
      <c r="AD256" s="33"/>
      <c r="AE256" s="33"/>
      <c r="AR256" s="169" t="s">
        <v>151</v>
      </c>
      <c r="AT256" s="169" t="s">
        <v>145</v>
      </c>
      <c r="AU256" s="169" t="s">
        <v>89</v>
      </c>
      <c r="AY256" s="19" t="s">
        <v>142</v>
      </c>
      <c r="BE256" s="170">
        <f>IF(N256="základní",J256,0)</f>
        <v>0</v>
      </c>
      <c r="BF256" s="170">
        <f>IF(N256="snížená",J256,0)</f>
        <v>0</v>
      </c>
      <c r="BG256" s="170">
        <f>IF(N256="zákl. přenesená",J256,0)</f>
        <v>1050</v>
      </c>
      <c r="BH256" s="170">
        <f>IF(N256="sníž. přenesená",J256,0)</f>
        <v>0</v>
      </c>
      <c r="BI256" s="170">
        <f>IF(N256="nulová",J256,0)</f>
        <v>0</v>
      </c>
      <c r="BJ256" s="19" t="s">
        <v>151</v>
      </c>
      <c r="BK256" s="170">
        <f>ROUND(I256*H256,2)</f>
        <v>1050</v>
      </c>
      <c r="BL256" s="19" t="s">
        <v>151</v>
      </c>
      <c r="BM256" s="169" t="s">
        <v>578</v>
      </c>
    </row>
    <row r="257" s="2" customFormat="1">
      <c r="A257" s="33"/>
      <c r="B257" s="34"/>
      <c r="C257" s="33"/>
      <c r="D257" s="172" t="s">
        <v>318</v>
      </c>
      <c r="E257" s="33"/>
      <c r="F257" s="186" t="s">
        <v>579</v>
      </c>
      <c r="G257" s="33"/>
      <c r="H257" s="33"/>
      <c r="I257" s="33"/>
      <c r="J257" s="33"/>
      <c r="K257" s="33"/>
      <c r="L257" s="34"/>
      <c r="M257" s="187"/>
      <c r="N257" s="188"/>
      <c r="O257" s="67"/>
      <c r="P257" s="67"/>
      <c r="Q257" s="67"/>
      <c r="R257" s="67"/>
      <c r="S257" s="67"/>
      <c r="T257" s="68"/>
      <c r="U257" s="33"/>
      <c r="V257" s="33"/>
      <c r="W257" s="33"/>
      <c r="X257" s="33"/>
      <c r="Y257" s="33"/>
      <c r="Z257" s="33"/>
      <c r="AA257" s="33"/>
      <c r="AB257" s="33"/>
      <c r="AC257" s="33"/>
      <c r="AD257" s="33"/>
      <c r="AE257" s="33"/>
      <c r="AT257" s="19" t="s">
        <v>318</v>
      </c>
      <c r="AU257" s="19" t="s">
        <v>89</v>
      </c>
    </row>
    <row r="258" s="13" customFormat="1">
      <c r="A258" s="13"/>
      <c r="B258" s="171"/>
      <c r="C258" s="13"/>
      <c r="D258" s="172" t="s">
        <v>156</v>
      </c>
      <c r="E258" s="173" t="s">
        <v>3</v>
      </c>
      <c r="F258" s="174" t="s">
        <v>580</v>
      </c>
      <c r="G258" s="13"/>
      <c r="H258" s="175">
        <v>1</v>
      </c>
      <c r="I258" s="13"/>
      <c r="J258" s="13"/>
      <c r="K258" s="13"/>
      <c r="L258" s="171"/>
      <c r="M258" s="176"/>
      <c r="N258" s="177"/>
      <c r="O258" s="177"/>
      <c r="P258" s="177"/>
      <c r="Q258" s="177"/>
      <c r="R258" s="177"/>
      <c r="S258" s="177"/>
      <c r="T258" s="178"/>
      <c r="U258" s="13"/>
      <c r="V258" s="13"/>
      <c r="W258" s="13"/>
      <c r="X258" s="13"/>
      <c r="Y258" s="13"/>
      <c r="Z258" s="13"/>
      <c r="AA258" s="13"/>
      <c r="AB258" s="13"/>
      <c r="AC258" s="13"/>
      <c r="AD258" s="13"/>
      <c r="AE258" s="13"/>
      <c r="AT258" s="173" t="s">
        <v>156</v>
      </c>
      <c r="AU258" s="173" t="s">
        <v>89</v>
      </c>
      <c r="AV258" s="13" t="s">
        <v>89</v>
      </c>
      <c r="AW258" s="13" t="s">
        <v>41</v>
      </c>
      <c r="AX258" s="13" t="s">
        <v>79</v>
      </c>
      <c r="AY258" s="173" t="s">
        <v>142</v>
      </c>
    </row>
    <row r="259" s="14" customFormat="1">
      <c r="A259" s="14"/>
      <c r="B259" s="179"/>
      <c r="C259" s="14"/>
      <c r="D259" s="172" t="s">
        <v>156</v>
      </c>
      <c r="E259" s="180" t="s">
        <v>3</v>
      </c>
      <c r="F259" s="181" t="s">
        <v>158</v>
      </c>
      <c r="G259" s="14"/>
      <c r="H259" s="182">
        <v>1</v>
      </c>
      <c r="I259" s="14"/>
      <c r="J259" s="14"/>
      <c r="K259" s="14"/>
      <c r="L259" s="179"/>
      <c r="M259" s="183"/>
      <c r="N259" s="184"/>
      <c r="O259" s="184"/>
      <c r="P259" s="184"/>
      <c r="Q259" s="184"/>
      <c r="R259" s="184"/>
      <c r="S259" s="184"/>
      <c r="T259" s="185"/>
      <c r="U259" s="14"/>
      <c r="V259" s="14"/>
      <c r="W259" s="14"/>
      <c r="X259" s="14"/>
      <c r="Y259" s="14"/>
      <c r="Z259" s="14"/>
      <c r="AA259" s="14"/>
      <c r="AB259" s="14"/>
      <c r="AC259" s="14"/>
      <c r="AD259" s="14"/>
      <c r="AE259" s="14"/>
      <c r="AT259" s="180" t="s">
        <v>156</v>
      </c>
      <c r="AU259" s="180" t="s">
        <v>89</v>
      </c>
      <c r="AV259" s="14" t="s">
        <v>151</v>
      </c>
      <c r="AW259" s="14" t="s">
        <v>4</v>
      </c>
      <c r="AX259" s="14" t="s">
        <v>87</v>
      </c>
      <c r="AY259" s="180" t="s">
        <v>142</v>
      </c>
    </row>
    <row r="260" s="2" customFormat="1" ht="16.5" customHeight="1">
      <c r="A260" s="33"/>
      <c r="B260" s="158"/>
      <c r="C260" s="192" t="s">
        <v>581</v>
      </c>
      <c r="D260" s="192" t="s">
        <v>379</v>
      </c>
      <c r="E260" s="193" t="s">
        <v>582</v>
      </c>
      <c r="F260" s="194" t="s">
        <v>583</v>
      </c>
      <c r="G260" s="195" t="s">
        <v>148</v>
      </c>
      <c r="H260" s="196">
        <v>1</v>
      </c>
      <c r="I260" s="197">
        <v>3230</v>
      </c>
      <c r="J260" s="197">
        <f>ROUND(I260*H260,2)</f>
        <v>3230</v>
      </c>
      <c r="K260" s="194" t="s">
        <v>316</v>
      </c>
      <c r="L260" s="198"/>
      <c r="M260" s="199" t="s">
        <v>3</v>
      </c>
      <c r="N260" s="200" t="s">
        <v>52</v>
      </c>
      <c r="O260" s="167">
        <v>0</v>
      </c>
      <c r="P260" s="167">
        <f>O260*H260</f>
        <v>0</v>
      </c>
      <c r="Q260" s="167">
        <v>0.054600000000000003</v>
      </c>
      <c r="R260" s="167">
        <f>Q260*H260</f>
        <v>0.054600000000000003</v>
      </c>
      <c r="S260" s="167">
        <v>0</v>
      </c>
      <c r="T260" s="168">
        <f>S260*H260</f>
        <v>0</v>
      </c>
      <c r="U260" s="33"/>
      <c r="V260" s="33"/>
      <c r="W260" s="33"/>
      <c r="X260" s="33"/>
      <c r="Y260" s="33"/>
      <c r="Z260" s="33"/>
      <c r="AA260" s="33"/>
      <c r="AB260" s="33"/>
      <c r="AC260" s="33"/>
      <c r="AD260" s="33"/>
      <c r="AE260" s="33"/>
      <c r="AR260" s="169" t="s">
        <v>184</v>
      </c>
      <c r="AT260" s="169" t="s">
        <v>379</v>
      </c>
      <c r="AU260" s="169" t="s">
        <v>89</v>
      </c>
      <c r="AY260" s="19" t="s">
        <v>142</v>
      </c>
      <c r="BE260" s="170">
        <f>IF(N260="základní",J260,0)</f>
        <v>0</v>
      </c>
      <c r="BF260" s="170">
        <f>IF(N260="snížená",J260,0)</f>
        <v>0</v>
      </c>
      <c r="BG260" s="170">
        <f>IF(N260="zákl. přenesená",J260,0)</f>
        <v>3230</v>
      </c>
      <c r="BH260" s="170">
        <f>IF(N260="sníž. přenesená",J260,0)</f>
        <v>0</v>
      </c>
      <c r="BI260" s="170">
        <f>IF(N260="nulová",J260,0)</f>
        <v>0</v>
      </c>
      <c r="BJ260" s="19" t="s">
        <v>151</v>
      </c>
      <c r="BK260" s="170">
        <f>ROUND(I260*H260,2)</f>
        <v>3230</v>
      </c>
      <c r="BL260" s="19" t="s">
        <v>151</v>
      </c>
      <c r="BM260" s="169" t="s">
        <v>584</v>
      </c>
    </row>
    <row r="261" s="2" customFormat="1" ht="16.5" customHeight="1">
      <c r="A261" s="33"/>
      <c r="B261" s="158"/>
      <c r="C261" s="159" t="s">
        <v>585</v>
      </c>
      <c r="D261" s="159" t="s">
        <v>145</v>
      </c>
      <c r="E261" s="160" t="s">
        <v>586</v>
      </c>
      <c r="F261" s="161" t="s">
        <v>587</v>
      </c>
      <c r="G261" s="162" t="s">
        <v>148</v>
      </c>
      <c r="H261" s="163">
        <v>7</v>
      </c>
      <c r="I261" s="164">
        <v>1170</v>
      </c>
      <c r="J261" s="164">
        <f>ROUND(I261*H261,2)</f>
        <v>8190</v>
      </c>
      <c r="K261" s="161" t="s">
        <v>316</v>
      </c>
      <c r="L261" s="34"/>
      <c r="M261" s="165" t="s">
        <v>3</v>
      </c>
      <c r="N261" s="166" t="s">
        <v>52</v>
      </c>
      <c r="O261" s="167">
        <v>2.0640000000000001</v>
      </c>
      <c r="P261" s="167">
        <f>O261*H261</f>
        <v>14.448</v>
      </c>
      <c r="Q261" s="167">
        <v>0.21734000000000001</v>
      </c>
      <c r="R261" s="167">
        <f>Q261*H261</f>
        <v>1.52138</v>
      </c>
      <c r="S261" s="167">
        <v>0</v>
      </c>
      <c r="T261" s="168">
        <f>S261*H261</f>
        <v>0</v>
      </c>
      <c r="U261" s="33"/>
      <c r="V261" s="33"/>
      <c r="W261" s="33"/>
      <c r="X261" s="33"/>
      <c r="Y261" s="33"/>
      <c r="Z261" s="33"/>
      <c r="AA261" s="33"/>
      <c r="AB261" s="33"/>
      <c r="AC261" s="33"/>
      <c r="AD261" s="33"/>
      <c r="AE261" s="33"/>
      <c r="AR261" s="169" t="s">
        <v>151</v>
      </c>
      <c r="AT261" s="169" t="s">
        <v>145</v>
      </c>
      <c r="AU261" s="169" t="s">
        <v>89</v>
      </c>
      <c r="AY261" s="19" t="s">
        <v>142</v>
      </c>
      <c r="BE261" s="170">
        <f>IF(N261="základní",J261,0)</f>
        <v>0</v>
      </c>
      <c r="BF261" s="170">
        <f>IF(N261="snížená",J261,0)</f>
        <v>0</v>
      </c>
      <c r="BG261" s="170">
        <f>IF(N261="zákl. přenesená",J261,0)</f>
        <v>8190</v>
      </c>
      <c r="BH261" s="170">
        <f>IF(N261="sníž. přenesená",J261,0)</f>
        <v>0</v>
      </c>
      <c r="BI261" s="170">
        <f>IF(N261="nulová",J261,0)</f>
        <v>0</v>
      </c>
      <c r="BJ261" s="19" t="s">
        <v>151</v>
      </c>
      <c r="BK261" s="170">
        <f>ROUND(I261*H261,2)</f>
        <v>8190</v>
      </c>
      <c r="BL261" s="19" t="s">
        <v>151</v>
      </c>
      <c r="BM261" s="169" t="s">
        <v>588</v>
      </c>
    </row>
    <row r="262" s="2" customFormat="1">
      <c r="A262" s="33"/>
      <c r="B262" s="34"/>
      <c r="C262" s="33"/>
      <c r="D262" s="172" t="s">
        <v>318</v>
      </c>
      <c r="E262" s="33"/>
      <c r="F262" s="186" t="s">
        <v>589</v>
      </c>
      <c r="G262" s="33"/>
      <c r="H262" s="33"/>
      <c r="I262" s="33"/>
      <c r="J262" s="33"/>
      <c r="K262" s="33"/>
      <c r="L262" s="34"/>
      <c r="M262" s="187"/>
      <c r="N262" s="188"/>
      <c r="O262" s="67"/>
      <c r="P262" s="67"/>
      <c r="Q262" s="67"/>
      <c r="R262" s="67"/>
      <c r="S262" s="67"/>
      <c r="T262" s="68"/>
      <c r="U262" s="33"/>
      <c r="V262" s="33"/>
      <c r="W262" s="33"/>
      <c r="X262" s="33"/>
      <c r="Y262" s="33"/>
      <c r="Z262" s="33"/>
      <c r="AA262" s="33"/>
      <c r="AB262" s="33"/>
      <c r="AC262" s="33"/>
      <c r="AD262" s="33"/>
      <c r="AE262" s="33"/>
      <c r="AT262" s="19" t="s">
        <v>318</v>
      </c>
      <c r="AU262" s="19" t="s">
        <v>89</v>
      </c>
    </row>
    <row r="263" s="13" customFormat="1">
      <c r="A263" s="13"/>
      <c r="B263" s="171"/>
      <c r="C263" s="13"/>
      <c r="D263" s="172" t="s">
        <v>156</v>
      </c>
      <c r="E263" s="173" t="s">
        <v>3</v>
      </c>
      <c r="F263" s="174" t="s">
        <v>590</v>
      </c>
      <c r="G263" s="13"/>
      <c r="H263" s="175">
        <v>7</v>
      </c>
      <c r="I263" s="13"/>
      <c r="J263" s="13"/>
      <c r="K263" s="13"/>
      <c r="L263" s="171"/>
      <c r="M263" s="176"/>
      <c r="N263" s="177"/>
      <c r="O263" s="177"/>
      <c r="P263" s="177"/>
      <c r="Q263" s="177"/>
      <c r="R263" s="177"/>
      <c r="S263" s="177"/>
      <c r="T263" s="178"/>
      <c r="U263" s="13"/>
      <c r="V263" s="13"/>
      <c r="W263" s="13"/>
      <c r="X263" s="13"/>
      <c r="Y263" s="13"/>
      <c r="Z263" s="13"/>
      <c r="AA263" s="13"/>
      <c r="AB263" s="13"/>
      <c r="AC263" s="13"/>
      <c r="AD263" s="13"/>
      <c r="AE263" s="13"/>
      <c r="AT263" s="173" t="s">
        <v>156</v>
      </c>
      <c r="AU263" s="173" t="s">
        <v>89</v>
      </c>
      <c r="AV263" s="13" t="s">
        <v>89</v>
      </c>
      <c r="AW263" s="13" t="s">
        <v>41</v>
      </c>
      <c r="AX263" s="13" t="s">
        <v>79</v>
      </c>
      <c r="AY263" s="173" t="s">
        <v>142</v>
      </c>
    </row>
    <row r="264" s="14" customFormat="1">
      <c r="A264" s="14"/>
      <c r="B264" s="179"/>
      <c r="C264" s="14"/>
      <c r="D264" s="172" t="s">
        <v>156</v>
      </c>
      <c r="E264" s="180" t="s">
        <v>3</v>
      </c>
      <c r="F264" s="181" t="s">
        <v>158</v>
      </c>
      <c r="G264" s="14"/>
      <c r="H264" s="182">
        <v>7</v>
      </c>
      <c r="I264" s="14"/>
      <c r="J264" s="14"/>
      <c r="K264" s="14"/>
      <c r="L264" s="179"/>
      <c r="M264" s="183"/>
      <c r="N264" s="184"/>
      <c r="O264" s="184"/>
      <c r="P264" s="184"/>
      <c r="Q264" s="184"/>
      <c r="R264" s="184"/>
      <c r="S264" s="184"/>
      <c r="T264" s="185"/>
      <c r="U264" s="14"/>
      <c r="V264" s="14"/>
      <c r="W264" s="14"/>
      <c r="X264" s="14"/>
      <c r="Y264" s="14"/>
      <c r="Z264" s="14"/>
      <c r="AA264" s="14"/>
      <c r="AB264" s="14"/>
      <c r="AC264" s="14"/>
      <c r="AD264" s="14"/>
      <c r="AE264" s="14"/>
      <c r="AT264" s="180" t="s">
        <v>156</v>
      </c>
      <c r="AU264" s="180" t="s">
        <v>89</v>
      </c>
      <c r="AV264" s="14" t="s">
        <v>151</v>
      </c>
      <c r="AW264" s="14" t="s">
        <v>4</v>
      </c>
      <c r="AX264" s="14" t="s">
        <v>87</v>
      </c>
      <c r="AY264" s="180" t="s">
        <v>142</v>
      </c>
    </row>
    <row r="265" s="2" customFormat="1" ht="16.5" customHeight="1">
      <c r="A265" s="33"/>
      <c r="B265" s="158"/>
      <c r="C265" s="192" t="s">
        <v>591</v>
      </c>
      <c r="D265" s="192" t="s">
        <v>379</v>
      </c>
      <c r="E265" s="193" t="s">
        <v>592</v>
      </c>
      <c r="F265" s="194" t="s">
        <v>593</v>
      </c>
      <c r="G265" s="195" t="s">
        <v>148</v>
      </c>
      <c r="H265" s="196">
        <v>7</v>
      </c>
      <c r="I265" s="197">
        <v>4630</v>
      </c>
      <c r="J265" s="197">
        <f>ROUND(I265*H265,2)</f>
        <v>32410</v>
      </c>
      <c r="K265" s="194" t="s">
        <v>316</v>
      </c>
      <c r="L265" s="198"/>
      <c r="M265" s="199" t="s">
        <v>3</v>
      </c>
      <c r="N265" s="200" t="s">
        <v>52</v>
      </c>
      <c r="O265" s="167">
        <v>0</v>
      </c>
      <c r="P265" s="167">
        <f>O265*H265</f>
        <v>0</v>
      </c>
      <c r="Q265" s="167">
        <v>0.050599999999999999</v>
      </c>
      <c r="R265" s="167">
        <f>Q265*H265</f>
        <v>0.35420000000000001</v>
      </c>
      <c r="S265" s="167">
        <v>0</v>
      </c>
      <c r="T265" s="168">
        <f>S265*H265</f>
        <v>0</v>
      </c>
      <c r="U265" s="33"/>
      <c r="V265" s="33"/>
      <c r="W265" s="33"/>
      <c r="X265" s="33"/>
      <c r="Y265" s="33"/>
      <c r="Z265" s="33"/>
      <c r="AA265" s="33"/>
      <c r="AB265" s="33"/>
      <c r="AC265" s="33"/>
      <c r="AD265" s="33"/>
      <c r="AE265" s="33"/>
      <c r="AR265" s="169" t="s">
        <v>184</v>
      </c>
      <c r="AT265" s="169" t="s">
        <v>379</v>
      </c>
      <c r="AU265" s="169" t="s">
        <v>89</v>
      </c>
      <c r="AY265" s="19" t="s">
        <v>142</v>
      </c>
      <c r="BE265" s="170">
        <f>IF(N265="základní",J265,0)</f>
        <v>0</v>
      </c>
      <c r="BF265" s="170">
        <f>IF(N265="snížená",J265,0)</f>
        <v>0</v>
      </c>
      <c r="BG265" s="170">
        <f>IF(N265="zákl. přenesená",J265,0)</f>
        <v>32410</v>
      </c>
      <c r="BH265" s="170">
        <f>IF(N265="sníž. přenesená",J265,0)</f>
        <v>0</v>
      </c>
      <c r="BI265" s="170">
        <f>IF(N265="nulová",J265,0)</f>
        <v>0</v>
      </c>
      <c r="BJ265" s="19" t="s">
        <v>151</v>
      </c>
      <c r="BK265" s="170">
        <f>ROUND(I265*H265,2)</f>
        <v>32410</v>
      </c>
      <c r="BL265" s="19" t="s">
        <v>151</v>
      </c>
      <c r="BM265" s="169" t="s">
        <v>594</v>
      </c>
    </row>
    <row r="266" s="2" customFormat="1" ht="16.5" customHeight="1">
      <c r="A266" s="33"/>
      <c r="B266" s="158"/>
      <c r="C266" s="159" t="s">
        <v>595</v>
      </c>
      <c r="D266" s="159" t="s">
        <v>145</v>
      </c>
      <c r="E266" s="160" t="s">
        <v>596</v>
      </c>
      <c r="F266" s="161" t="s">
        <v>597</v>
      </c>
      <c r="G266" s="162" t="s">
        <v>148</v>
      </c>
      <c r="H266" s="163">
        <v>13</v>
      </c>
      <c r="I266" s="164">
        <v>1870</v>
      </c>
      <c r="J266" s="164">
        <f>ROUND(I266*H266,2)</f>
        <v>24310</v>
      </c>
      <c r="K266" s="161" t="s">
        <v>316</v>
      </c>
      <c r="L266" s="34"/>
      <c r="M266" s="165" t="s">
        <v>3</v>
      </c>
      <c r="N266" s="166" t="s">
        <v>52</v>
      </c>
      <c r="O266" s="167">
        <v>3.8170000000000002</v>
      </c>
      <c r="P266" s="167">
        <f>O266*H266</f>
        <v>49.621000000000002</v>
      </c>
      <c r="Q266" s="167">
        <v>0.42080000000000001</v>
      </c>
      <c r="R266" s="167">
        <f>Q266*H266</f>
        <v>5.4703999999999997</v>
      </c>
      <c r="S266" s="167">
        <v>0</v>
      </c>
      <c r="T266" s="168">
        <f>S266*H266</f>
        <v>0</v>
      </c>
      <c r="U266" s="33"/>
      <c r="V266" s="33"/>
      <c r="W266" s="33"/>
      <c r="X266" s="33"/>
      <c r="Y266" s="33"/>
      <c r="Z266" s="33"/>
      <c r="AA266" s="33"/>
      <c r="AB266" s="33"/>
      <c r="AC266" s="33"/>
      <c r="AD266" s="33"/>
      <c r="AE266" s="33"/>
      <c r="AR266" s="169" t="s">
        <v>151</v>
      </c>
      <c r="AT266" s="169" t="s">
        <v>145</v>
      </c>
      <c r="AU266" s="169" t="s">
        <v>89</v>
      </c>
      <c r="AY266" s="19" t="s">
        <v>142</v>
      </c>
      <c r="BE266" s="170">
        <f>IF(N266="základní",J266,0)</f>
        <v>0</v>
      </c>
      <c r="BF266" s="170">
        <f>IF(N266="snížená",J266,0)</f>
        <v>0</v>
      </c>
      <c r="BG266" s="170">
        <f>IF(N266="zákl. přenesená",J266,0)</f>
        <v>24310</v>
      </c>
      <c r="BH266" s="170">
        <f>IF(N266="sníž. přenesená",J266,0)</f>
        <v>0</v>
      </c>
      <c r="BI266" s="170">
        <f>IF(N266="nulová",J266,0)</f>
        <v>0</v>
      </c>
      <c r="BJ266" s="19" t="s">
        <v>151</v>
      </c>
      <c r="BK266" s="170">
        <f>ROUND(I266*H266,2)</f>
        <v>24310</v>
      </c>
      <c r="BL266" s="19" t="s">
        <v>151</v>
      </c>
      <c r="BM266" s="169" t="s">
        <v>598</v>
      </c>
    </row>
    <row r="267" s="2" customFormat="1">
      <c r="A267" s="33"/>
      <c r="B267" s="34"/>
      <c r="C267" s="33"/>
      <c r="D267" s="172" t="s">
        <v>318</v>
      </c>
      <c r="E267" s="33"/>
      <c r="F267" s="186" t="s">
        <v>599</v>
      </c>
      <c r="G267" s="33"/>
      <c r="H267" s="33"/>
      <c r="I267" s="33"/>
      <c r="J267" s="33"/>
      <c r="K267" s="33"/>
      <c r="L267" s="34"/>
      <c r="M267" s="187"/>
      <c r="N267" s="188"/>
      <c r="O267" s="67"/>
      <c r="P267" s="67"/>
      <c r="Q267" s="67"/>
      <c r="R267" s="67"/>
      <c r="S267" s="67"/>
      <c r="T267" s="68"/>
      <c r="U267" s="33"/>
      <c r="V267" s="33"/>
      <c r="W267" s="33"/>
      <c r="X267" s="33"/>
      <c r="Y267" s="33"/>
      <c r="Z267" s="33"/>
      <c r="AA267" s="33"/>
      <c r="AB267" s="33"/>
      <c r="AC267" s="33"/>
      <c r="AD267" s="33"/>
      <c r="AE267" s="33"/>
      <c r="AT267" s="19" t="s">
        <v>318</v>
      </c>
      <c r="AU267" s="19" t="s">
        <v>89</v>
      </c>
    </row>
    <row r="268" s="2" customFormat="1">
      <c r="A268" s="33"/>
      <c r="B268" s="34"/>
      <c r="C268" s="33"/>
      <c r="D268" s="172" t="s">
        <v>217</v>
      </c>
      <c r="E268" s="33"/>
      <c r="F268" s="186" t="s">
        <v>600</v>
      </c>
      <c r="G268" s="33"/>
      <c r="H268" s="33"/>
      <c r="I268" s="33"/>
      <c r="J268" s="33"/>
      <c r="K268" s="33"/>
      <c r="L268" s="34"/>
      <c r="M268" s="187"/>
      <c r="N268" s="188"/>
      <c r="O268" s="67"/>
      <c r="P268" s="67"/>
      <c r="Q268" s="67"/>
      <c r="R268" s="67"/>
      <c r="S268" s="67"/>
      <c r="T268" s="68"/>
      <c r="U268" s="33"/>
      <c r="V268" s="33"/>
      <c r="W268" s="33"/>
      <c r="X268" s="33"/>
      <c r="Y268" s="33"/>
      <c r="Z268" s="33"/>
      <c r="AA268" s="33"/>
      <c r="AB268" s="33"/>
      <c r="AC268" s="33"/>
      <c r="AD268" s="33"/>
      <c r="AE268" s="33"/>
      <c r="AT268" s="19" t="s">
        <v>217</v>
      </c>
      <c r="AU268" s="19" t="s">
        <v>89</v>
      </c>
    </row>
    <row r="269" s="13" customFormat="1">
      <c r="A269" s="13"/>
      <c r="B269" s="171"/>
      <c r="C269" s="13"/>
      <c r="D269" s="172" t="s">
        <v>156</v>
      </c>
      <c r="E269" s="173" t="s">
        <v>3</v>
      </c>
      <c r="F269" s="174" t="s">
        <v>601</v>
      </c>
      <c r="G269" s="13"/>
      <c r="H269" s="175">
        <v>8</v>
      </c>
      <c r="I269" s="13"/>
      <c r="J269" s="13"/>
      <c r="K269" s="13"/>
      <c r="L269" s="171"/>
      <c r="M269" s="176"/>
      <c r="N269" s="177"/>
      <c r="O269" s="177"/>
      <c r="P269" s="177"/>
      <c r="Q269" s="177"/>
      <c r="R269" s="177"/>
      <c r="S269" s="177"/>
      <c r="T269" s="178"/>
      <c r="U269" s="13"/>
      <c r="V269" s="13"/>
      <c r="W269" s="13"/>
      <c r="X269" s="13"/>
      <c r="Y269" s="13"/>
      <c r="Z269" s="13"/>
      <c r="AA269" s="13"/>
      <c r="AB269" s="13"/>
      <c r="AC269" s="13"/>
      <c r="AD269" s="13"/>
      <c r="AE269" s="13"/>
      <c r="AT269" s="173" t="s">
        <v>156</v>
      </c>
      <c r="AU269" s="173" t="s">
        <v>89</v>
      </c>
      <c r="AV269" s="13" t="s">
        <v>89</v>
      </c>
      <c r="AW269" s="13" t="s">
        <v>41</v>
      </c>
      <c r="AX269" s="13" t="s">
        <v>79</v>
      </c>
      <c r="AY269" s="173" t="s">
        <v>142</v>
      </c>
    </row>
    <row r="270" s="13" customFormat="1">
      <c r="A270" s="13"/>
      <c r="B270" s="171"/>
      <c r="C270" s="13"/>
      <c r="D270" s="172" t="s">
        <v>156</v>
      </c>
      <c r="E270" s="173" t="s">
        <v>3</v>
      </c>
      <c r="F270" s="174" t="s">
        <v>602</v>
      </c>
      <c r="G270" s="13"/>
      <c r="H270" s="175">
        <v>4</v>
      </c>
      <c r="I270" s="13"/>
      <c r="J270" s="13"/>
      <c r="K270" s="13"/>
      <c r="L270" s="171"/>
      <c r="M270" s="176"/>
      <c r="N270" s="177"/>
      <c r="O270" s="177"/>
      <c r="P270" s="177"/>
      <c r="Q270" s="177"/>
      <c r="R270" s="177"/>
      <c r="S270" s="177"/>
      <c r="T270" s="178"/>
      <c r="U270" s="13"/>
      <c r="V270" s="13"/>
      <c r="W270" s="13"/>
      <c r="X270" s="13"/>
      <c r="Y270" s="13"/>
      <c r="Z270" s="13"/>
      <c r="AA270" s="13"/>
      <c r="AB270" s="13"/>
      <c r="AC270" s="13"/>
      <c r="AD270" s="13"/>
      <c r="AE270" s="13"/>
      <c r="AT270" s="173" t="s">
        <v>156</v>
      </c>
      <c r="AU270" s="173" t="s">
        <v>89</v>
      </c>
      <c r="AV270" s="13" t="s">
        <v>89</v>
      </c>
      <c r="AW270" s="13" t="s">
        <v>41</v>
      </c>
      <c r="AX270" s="13" t="s">
        <v>79</v>
      </c>
      <c r="AY270" s="173" t="s">
        <v>142</v>
      </c>
    </row>
    <row r="271" s="13" customFormat="1">
      <c r="A271" s="13"/>
      <c r="B271" s="171"/>
      <c r="C271" s="13"/>
      <c r="D271" s="172" t="s">
        <v>156</v>
      </c>
      <c r="E271" s="173" t="s">
        <v>3</v>
      </c>
      <c r="F271" s="174" t="s">
        <v>603</v>
      </c>
      <c r="G271" s="13"/>
      <c r="H271" s="175">
        <v>1</v>
      </c>
      <c r="I271" s="13"/>
      <c r="J271" s="13"/>
      <c r="K271" s="13"/>
      <c r="L271" s="171"/>
      <c r="M271" s="176"/>
      <c r="N271" s="177"/>
      <c r="O271" s="177"/>
      <c r="P271" s="177"/>
      <c r="Q271" s="177"/>
      <c r="R271" s="177"/>
      <c r="S271" s="177"/>
      <c r="T271" s="178"/>
      <c r="U271" s="13"/>
      <c r="V271" s="13"/>
      <c r="W271" s="13"/>
      <c r="X271" s="13"/>
      <c r="Y271" s="13"/>
      <c r="Z271" s="13"/>
      <c r="AA271" s="13"/>
      <c r="AB271" s="13"/>
      <c r="AC271" s="13"/>
      <c r="AD271" s="13"/>
      <c r="AE271" s="13"/>
      <c r="AT271" s="173" t="s">
        <v>156</v>
      </c>
      <c r="AU271" s="173" t="s">
        <v>89</v>
      </c>
      <c r="AV271" s="13" t="s">
        <v>89</v>
      </c>
      <c r="AW271" s="13" t="s">
        <v>41</v>
      </c>
      <c r="AX271" s="13" t="s">
        <v>79</v>
      </c>
      <c r="AY271" s="173" t="s">
        <v>142</v>
      </c>
    </row>
    <row r="272" s="14" customFormat="1">
      <c r="A272" s="14"/>
      <c r="B272" s="179"/>
      <c r="C272" s="14"/>
      <c r="D272" s="172" t="s">
        <v>156</v>
      </c>
      <c r="E272" s="180" t="s">
        <v>3</v>
      </c>
      <c r="F272" s="181" t="s">
        <v>158</v>
      </c>
      <c r="G272" s="14"/>
      <c r="H272" s="182">
        <v>13</v>
      </c>
      <c r="I272" s="14"/>
      <c r="J272" s="14"/>
      <c r="K272" s="14"/>
      <c r="L272" s="179"/>
      <c r="M272" s="183"/>
      <c r="N272" s="184"/>
      <c r="O272" s="184"/>
      <c r="P272" s="184"/>
      <c r="Q272" s="184"/>
      <c r="R272" s="184"/>
      <c r="S272" s="184"/>
      <c r="T272" s="185"/>
      <c r="U272" s="14"/>
      <c r="V272" s="14"/>
      <c r="W272" s="14"/>
      <c r="X272" s="14"/>
      <c r="Y272" s="14"/>
      <c r="Z272" s="14"/>
      <c r="AA272" s="14"/>
      <c r="AB272" s="14"/>
      <c r="AC272" s="14"/>
      <c r="AD272" s="14"/>
      <c r="AE272" s="14"/>
      <c r="AT272" s="180" t="s">
        <v>156</v>
      </c>
      <c r="AU272" s="180" t="s">
        <v>89</v>
      </c>
      <c r="AV272" s="14" t="s">
        <v>151</v>
      </c>
      <c r="AW272" s="14" t="s">
        <v>4</v>
      </c>
      <c r="AX272" s="14" t="s">
        <v>87</v>
      </c>
      <c r="AY272" s="180" t="s">
        <v>142</v>
      </c>
    </row>
    <row r="273" s="2" customFormat="1" ht="16.5" customHeight="1">
      <c r="A273" s="33"/>
      <c r="B273" s="158"/>
      <c r="C273" s="192" t="s">
        <v>604</v>
      </c>
      <c r="D273" s="192" t="s">
        <v>379</v>
      </c>
      <c r="E273" s="193" t="s">
        <v>605</v>
      </c>
      <c r="F273" s="194" t="s">
        <v>606</v>
      </c>
      <c r="G273" s="195" t="s">
        <v>148</v>
      </c>
      <c r="H273" s="196">
        <v>8</v>
      </c>
      <c r="I273" s="197">
        <v>3230</v>
      </c>
      <c r="J273" s="197">
        <f>ROUND(I273*H273,2)</f>
        <v>25840</v>
      </c>
      <c r="K273" s="194" t="s">
        <v>316</v>
      </c>
      <c r="L273" s="198"/>
      <c r="M273" s="199" t="s">
        <v>3</v>
      </c>
      <c r="N273" s="200" t="s">
        <v>52</v>
      </c>
      <c r="O273" s="167">
        <v>0</v>
      </c>
      <c r="P273" s="167">
        <f>O273*H273</f>
        <v>0</v>
      </c>
      <c r="Q273" s="167">
        <v>0.054600000000000003</v>
      </c>
      <c r="R273" s="167">
        <f>Q273*H273</f>
        <v>0.43680000000000002</v>
      </c>
      <c r="S273" s="167">
        <v>0</v>
      </c>
      <c r="T273" s="168">
        <f>S273*H273</f>
        <v>0</v>
      </c>
      <c r="U273" s="33"/>
      <c r="V273" s="33"/>
      <c r="W273" s="33"/>
      <c r="X273" s="33"/>
      <c r="Y273" s="33"/>
      <c r="Z273" s="33"/>
      <c r="AA273" s="33"/>
      <c r="AB273" s="33"/>
      <c r="AC273" s="33"/>
      <c r="AD273" s="33"/>
      <c r="AE273" s="33"/>
      <c r="AR273" s="169" t="s">
        <v>184</v>
      </c>
      <c r="AT273" s="169" t="s">
        <v>379</v>
      </c>
      <c r="AU273" s="169" t="s">
        <v>89</v>
      </c>
      <c r="AY273" s="19" t="s">
        <v>142</v>
      </c>
      <c r="BE273" s="170">
        <f>IF(N273="základní",J273,0)</f>
        <v>0</v>
      </c>
      <c r="BF273" s="170">
        <f>IF(N273="snížená",J273,0)</f>
        <v>0</v>
      </c>
      <c r="BG273" s="170">
        <f>IF(N273="zákl. přenesená",J273,0)</f>
        <v>25840</v>
      </c>
      <c r="BH273" s="170">
        <f>IF(N273="sníž. přenesená",J273,0)</f>
        <v>0</v>
      </c>
      <c r="BI273" s="170">
        <f>IF(N273="nulová",J273,0)</f>
        <v>0</v>
      </c>
      <c r="BJ273" s="19" t="s">
        <v>151</v>
      </c>
      <c r="BK273" s="170">
        <f>ROUND(I273*H273,2)</f>
        <v>25840</v>
      </c>
      <c r="BL273" s="19" t="s">
        <v>151</v>
      </c>
      <c r="BM273" s="169" t="s">
        <v>607</v>
      </c>
    </row>
    <row r="274" s="2" customFormat="1" ht="16.5" customHeight="1">
      <c r="A274" s="33"/>
      <c r="B274" s="158"/>
      <c r="C274" s="192" t="s">
        <v>608</v>
      </c>
      <c r="D274" s="192" t="s">
        <v>379</v>
      </c>
      <c r="E274" s="193" t="s">
        <v>609</v>
      </c>
      <c r="F274" s="194" t="s">
        <v>610</v>
      </c>
      <c r="G274" s="195" t="s">
        <v>148</v>
      </c>
      <c r="H274" s="196">
        <v>4</v>
      </c>
      <c r="I274" s="197">
        <v>4550</v>
      </c>
      <c r="J274" s="197">
        <f>ROUND(I274*H274,2)</f>
        <v>18200</v>
      </c>
      <c r="K274" s="194" t="s">
        <v>3</v>
      </c>
      <c r="L274" s="198"/>
      <c r="M274" s="199" t="s">
        <v>3</v>
      </c>
      <c r="N274" s="200" t="s">
        <v>52</v>
      </c>
      <c r="O274" s="167">
        <v>0</v>
      </c>
      <c r="P274" s="167">
        <f>O274*H274</f>
        <v>0</v>
      </c>
      <c r="Q274" s="167">
        <v>0.054600000000000003</v>
      </c>
      <c r="R274" s="167">
        <f>Q274*H274</f>
        <v>0.21840000000000001</v>
      </c>
      <c r="S274" s="167">
        <v>0</v>
      </c>
      <c r="T274" s="168">
        <f>S274*H274</f>
        <v>0</v>
      </c>
      <c r="U274" s="33"/>
      <c r="V274" s="33"/>
      <c r="W274" s="33"/>
      <c r="X274" s="33"/>
      <c r="Y274" s="33"/>
      <c r="Z274" s="33"/>
      <c r="AA274" s="33"/>
      <c r="AB274" s="33"/>
      <c r="AC274" s="33"/>
      <c r="AD274" s="33"/>
      <c r="AE274" s="33"/>
      <c r="AR274" s="169" t="s">
        <v>184</v>
      </c>
      <c r="AT274" s="169" t="s">
        <v>379</v>
      </c>
      <c r="AU274" s="169" t="s">
        <v>89</v>
      </c>
      <c r="AY274" s="19" t="s">
        <v>142</v>
      </c>
      <c r="BE274" s="170">
        <f>IF(N274="základní",J274,0)</f>
        <v>0</v>
      </c>
      <c r="BF274" s="170">
        <f>IF(N274="snížená",J274,0)</f>
        <v>0</v>
      </c>
      <c r="BG274" s="170">
        <f>IF(N274="zákl. přenesená",J274,0)</f>
        <v>18200</v>
      </c>
      <c r="BH274" s="170">
        <f>IF(N274="sníž. přenesená",J274,0)</f>
        <v>0</v>
      </c>
      <c r="BI274" s="170">
        <f>IF(N274="nulová",J274,0)</f>
        <v>0</v>
      </c>
      <c r="BJ274" s="19" t="s">
        <v>151</v>
      </c>
      <c r="BK274" s="170">
        <f>ROUND(I274*H274,2)</f>
        <v>18200</v>
      </c>
      <c r="BL274" s="19" t="s">
        <v>151</v>
      </c>
      <c r="BM274" s="169" t="s">
        <v>611</v>
      </c>
    </row>
    <row r="275" s="2" customFormat="1" ht="16.5" customHeight="1">
      <c r="A275" s="33"/>
      <c r="B275" s="158"/>
      <c r="C275" s="192" t="s">
        <v>612</v>
      </c>
      <c r="D275" s="192" t="s">
        <v>379</v>
      </c>
      <c r="E275" s="193" t="s">
        <v>613</v>
      </c>
      <c r="F275" s="194" t="s">
        <v>614</v>
      </c>
      <c r="G275" s="195" t="s">
        <v>148</v>
      </c>
      <c r="H275" s="196">
        <v>1</v>
      </c>
      <c r="I275" s="197">
        <v>6550</v>
      </c>
      <c r="J275" s="197">
        <f>ROUND(I275*H275,2)</f>
        <v>6550</v>
      </c>
      <c r="K275" s="194" t="s">
        <v>3</v>
      </c>
      <c r="L275" s="198"/>
      <c r="M275" s="199" t="s">
        <v>3</v>
      </c>
      <c r="N275" s="200" t="s">
        <v>52</v>
      </c>
      <c r="O275" s="167">
        <v>0</v>
      </c>
      <c r="P275" s="167">
        <f>O275*H275</f>
        <v>0</v>
      </c>
      <c r="Q275" s="167">
        <v>0.054600000000000003</v>
      </c>
      <c r="R275" s="167">
        <f>Q275*H275</f>
        <v>0.054600000000000003</v>
      </c>
      <c r="S275" s="167">
        <v>0</v>
      </c>
      <c r="T275" s="168">
        <f>S275*H275</f>
        <v>0</v>
      </c>
      <c r="U275" s="33"/>
      <c r="V275" s="33"/>
      <c r="W275" s="33"/>
      <c r="X275" s="33"/>
      <c r="Y275" s="33"/>
      <c r="Z275" s="33"/>
      <c r="AA275" s="33"/>
      <c r="AB275" s="33"/>
      <c r="AC275" s="33"/>
      <c r="AD275" s="33"/>
      <c r="AE275" s="33"/>
      <c r="AR275" s="169" t="s">
        <v>184</v>
      </c>
      <c r="AT275" s="169" t="s">
        <v>379</v>
      </c>
      <c r="AU275" s="169" t="s">
        <v>89</v>
      </c>
      <c r="AY275" s="19" t="s">
        <v>142</v>
      </c>
      <c r="BE275" s="170">
        <f>IF(N275="základní",J275,0)</f>
        <v>0</v>
      </c>
      <c r="BF275" s="170">
        <f>IF(N275="snížená",J275,0)</f>
        <v>0</v>
      </c>
      <c r="BG275" s="170">
        <f>IF(N275="zákl. přenesená",J275,0)</f>
        <v>6550</v>
      </c>
      <c r="BH275" s="170">
        <f>IF(N275="sníž. přenesená",J275,0)</f>
        <v>0</v>
      </c>
      <c r="BI275" s="170">
        <f>IF(N275="nulová",J275,0)</f>
        <v>0</v>
      </c>
      <c r="BJ275" s="19" t="s">
        <v>151</v>
      </c>
      <c r="BK275" s="170">
        <f>ROUND(I275*H275,2)</f>
        <v>6550</v>
      </c>
      <c r="BL275" s="19" t="s">
        <v>151</v>
      </c>
      <c r="BM275" s="169" t="s">
        <v>615</v>
      </c>
    </row>
    <row r="276" s="12" customFormat="1" ht="22.8" customHeight="1">
      <c r="A276" s="12"/>
      <c r="B276" s="146"/>
      <c r="C276" s="12"/>
      <c r="D276" s="147" t="s">
        <v>78</v>
      </c>
      <c r="E276" s="156" t="s">
        <v>191</v>
      </c>
      <c r="F276" s="156" t="s">
        <v>616</v>
      </c>
      <c r="G276" s="12"/>
      <c r="H276" s="12"/>
      <c r="I276" s="12"/>
      <c r="J276" s="157">
        <f>BK276</f>
        <v>33211</v>
      </c>
      <c r="K276" s="12"/>
      <c r="L276" s="146"/>
      <c r="M276" s="150"/>
      <c r="N276" s="151"/>
      <c r="O276" s="151"/>
      <c r="P276" s="152">
        <f>P277</f>
        <v>46.959599999999995</v>
      </c>
      <c r="Q276" s="151"/>
      <c r="R276" s="152">
        <f>R277</f>
        <v>0.76650000000000007</v>
      </c>
      <c r="S276" s="151"/>
      <c r="T276" s="153">
        <f>T277</f>
        <v>8.0439999999999987</v>
      </c>
      <c r="U276" s="12"/>
      <c r="V276" s="12"/>
      <c r="W276" s="12"/>
      <c r="X276" s="12"/>
      <c r="Y276" s="12"/>
      <c r="Z276" s="12"/>
      <c r="AA276" s="12"/>
      <c r="AB276" s="12"/>
      <c r="AC276" s="12"/>
      <c r="AD276" s="12"/>
      <c r="AE276" s="12"/>
      <c r="AR276" s="147" t="s">
        <v>87</v>
      </c>
      <c r="AT276" s="154" t="s">
        <v>78</v>
      </c>
      <c r="AU276" s="154" t="s">
        <v>87</v>
      </c>
      <c r="AY276" s="147" t="s">
        <v>142</v>
      </c>
      <c r="BK276" s="155">
        <f>BK277</f>
        <v>33211</v>
      </c>
    </row>
    <row r="277" s="12" customFormat="1" ht="20.88" customHeight="1">
      <c r="A277" s="12"/>
      <c r="B277" s="146"/>
      <c r="C277" s="12"/>
      <c r="D277" s="147" t="s">
        <v>78</v>
      </c>
      <c r="E277" s="156" t="s">
        <v>617</v>
      </c>
      <c r="F277" s="156" t="s">
        <v>618</v>
      </c>
      <c r="G277" s="12"/>
      <c r="H277" s="12"/>
      <c r="I277" s="12"/>
      <c r="J277" s="157">
        <f>BK277</f>
        <v>33211</v>
      </c>
      <c r="K277" s="12"/>
      <c r="L277" s="146"/>
      <c r="M277" s="150"/>
      <c r="N277" s="151"/>
      <c r="O277" s="151"/>
      <c r="P277" s="152">
        <f>SUM(P278:P299)</f>
        <v>46.959599999999995</v>
      </c>
      <c r="Q277" s="151"/>
      <c r="R277" s="152">
        <f>SUM(R278:R299)</f>
        <v>0.76650000000000007</v>
      </c>
      <c r="S277" s="151"/>
      <c r="T277" s="153">
        <f>SUM(T278:T299)</f>
        <v>8.0439999999999987</v>
      </c>
      <c r="U277" s="12"/>
      <c r="V277" s="12"/>
      <c r="W277" s="12"/>
      <c r="X277" s="12"/>
      <c r="Y277" s="12"/>
      <c r="Z277" s="12"/>
      <c r="AA277" s="12"/>
      <c r="AB277" s="12"/>
      <c r="AC277" s="12"/>
      <c r="AD277" s="12"/>
      <c r="AE277" s="12"/>
      <c r="AR277" s="147" t="s">
        <v>87</v>
      </c>
      <c r="AT277" s="154" t="s">
        <v>78</v>
      </c>
      <c r="AU277" s="154" t="s">
        <v>89</v>
      </c>
      <c r="AY277" s="147" t="s">
        <v>142</v>
      </c>
      <c r="BK277" s="155">
        <f>SUM(BK278:BK299)</f>
        <v>33211</v>
      </c>
    </row>
    <row r="278" s="2" customFormat="1" ht="16.5" customHeight="1">
      <c r="A278" s="33"/>
      <c r="B278" s="158"/>
      <c r="C278" s="159" t="s">
        <v>501</v>
      </c>
      <c r="D278" s="159" t="s">
        <v>145</v>
      </c>
      <c r="E278" s="160" t="s">
        <v>619</v>
      </c>
      <c r="F278" s="161" t="s">
        <v>620</v>
      </c>
      <c r="G278" s="162" t="s">
        <v>315</v>
      </c>
      <c r="H278" s="163">
        <v>0.29999999999999999</v>
      </c>
      <c r="I278" s="164">
        <v>1560</v>
      </c>
      <c r="J278" s="164">
        <f>ROUND(I278*H278,2)</f>
        <v>468</v>
      </c>
      <c r="K278" s="161" t="s">
        <v>316</v>
      </c>
      <c r="L278" s="34"/>
      <c r="M278" s="165" t="s">
        <v>3</v>
      </c>
      <c r="N278" s="166" t="s">
        <v>52</v>
      </c>
      <c r="O278" s="167">
        <v>4.4299999999999997</v>
      </c>
      <c r="P278" s="167">
        <f>O278*H278</f>
        <v>1.329</v>
      </c>
      <c r="Q278" s="167">
        <v>0</v>
      </c>
      <c r="R278" s="167">
        <f>Q278*H278</f>
        <v>0</v>
      </c>
      <c r="S278" s="167">
        <v>1.5600000000000001</v>
      </c>
      <c r="T278" s="168">
        <f>S278*H278</f>
        <v>0.46799999999999997</v>
      </c>
      <c r="U278" s="33"/>
      <c r="V278" s="33"/>
      <c r="W278" s="33"/>
      <c r="X278" s="33"/>
      <c r="Y278" s="33"/>
      <c r="Z278" s="33"/>
      <c r="AA278" s="33"/>
      <c r="AB278" s="33"/>
      <c r="AC278" s="33"/>
      <c r="AD278" s="33"/>
      <c r="AE278" s="33"/>
      <c r="AR278" s="169" t="s">
        <v>151</v>
      </c>
      <c r="AT278" s="169" t="s">
        <v>145</v>
      </c>
      <c r="AU278" s="169" t="s">
        <v>159</v>
      </c>
      <c r="AY278" s="19" t="s">
        <v>142</v>
      </c>
      <c r="BE278" s="170">
        <f>IF(N278="základní",J278,0)</f>
        <v>0</v>
      </c>
      <c r="BF278" s="170">
        <f>IF(N278="snížená",J278,0)</f>
        <v>0</v>
      </c>
      <c r="BG278" s="170">
        <f>IF(N278="zákl. přenesená",J278,0)</f>
        <v>468</v>
      </c>
      <c r="BH278" s="170">
        <f>IF(N278="sníž. přenesená",J278,0)</f>
        <v>0</v>
      </c>
      <c r="BI278" s="170">
        <f>IF(N278="nulová",J278,0)</f>
        <v>0</v>
      </c>
      <c r="BJ278" s="19" t="s">
        <v>151</v>
      </c>
      <c r="BK278" s="170">
        <f>ROUND(I278*H278,2)</f>
        <v>468</v>
      </c>
      <c r="BL278" s="19" t="s">
        <v>151</v>
      </c>
      <c r="BM278" s="169" t="s">
        <v>621</v>
      </c>
    </row>
    <row r="279" s="2" customFormat="1">
      <c r="A279" s="33"/>
      <c r="B279" s="34"/>
      <c r="C279" s="33"/>
      <c r="D279" s="172" t="s">
        <v>318</v>
      </c>
      <c r="E279" s="33"/>
      <c r="F279" s="186" t="s">
        <v>622</v>
      </c>
      <c r="G279" s="33"/>
      <c r="H279" s="33"/>
      <c r="I279" s="33"/>
      <c r="J279" s="33"/>
      <c r="K279" s="33"/>
      <c r="L279" s="34"/>
      <c r="M279" s="187"/>
      <c r="N279" s="188"/>
      <c r="O279" s="67"/>
      <c r="P279" s="67"/>
      <c r="Q279" s="67"/>
      <c r="R279" s="67"/>
      <c r="S279" s="67"/>
      <c r="T279" s="68"/>
      <c r="U279" s="33"/>
      <c r="V279" s="33"/>
      <c r="W279" s="33"/>
      <c r="X279" s="33"/>
      <c r="Y279" s="33"/>
      <c r="Z279" s="33"/>
      <c r="AA279" s="33"/>
      <c r="AB279" s="33"/>
      <c r="AC279" s="33"/>
      <c r="AD279" s="33"/>
      <c r="AE279" s="33"/>
      <c r="AT279" s="19" t="s">
        <v>318</v>
      </c>
      <c r="AU279" s="19" t="s">
        <v>159</v>
      </c>
    </row>
    <row r="280" s="13" customFormat="1">
      <c r="A280" s="13"/>
      <c r="B280" s="171"/>
      <c r="C280" s="13"/>
      <c r="D280" s="172" t="s">
        <v>156</v>
      </c>
      <c r="E280" s="173" t="s">
        <v>3</v>
      </c>
      <c r="F280" s="174" t="s">
        <v>623</v>
      </c>
      <c r="G280" s="13"/>
      <c r="H280" s="175">
        <v>0.29999999999999999</v>
      </c>
      <c r="I280" s="13"/>
      <c r="J280" s="13"/>
      <c r="K280" s="13"/>
      <c r="L280" s="171"/>
      <c r="M280" s="176"/>
      <c r="N280" s="177"/>
      <c r="O280" s="177"/>
      <c r="P280" s="177"/>
      <c r="Q280" s="177"/>
      <c r="R280" s="177"/>
      <c r="S280" s="177"/>
      <c r="T280" s="178"/>
      <c r="U280" s="13"/>
      <c r="V280" s="13"/>
      <c r="W280" s="13"/>
      <c r="X280" s="13"/>
      <c r="Y280" s="13"/>
      <c r="Z280" s="13"/>
      <c r="AA280" s="13"/>
      <c r="AB280" s="13"/>
      <c r="AC280" s="13"/>
      <c r="AD280" s="13"/>
      <c r="AE280" s="13"/>
      <c r="AT280" s="173" t="s">
        <v>156</v>
      </c>
      <c r="AU280" s="173" t="s">
        <v>159</v>
      </c>
      <c r="AV280" s="13" t="s">
        <v>89</v>
      </c>
      <c r="AW280" s="13" t="s">
        <v>41</v>
      </c>
      <c r="AX280" s="13" t="s">
        <v>79</v>
      </c>
      <c r="AY280" s="173" t="s">
        <v>142</v>
      </c>
    </row>
    <row r="281" s="14" customFormat="1">
      <c r="A281" s="14"/>
      <c r="B281" s="179"/>
      <c r="C281" s="14"/>
      <c r="D281" s="172" t="s">
        <v>156</v>
      </c>
      <c r="E281" s="180" t="s">
        <v>3</v>
      </c>
      <c r="F281" s="181" t="s">
        <v>158</v>
      </c>
      <c r="G281" s="14"/>
      <c r="H281" s="182">
        <v>0.29999999999999999</v>
      </c>
      <c r="I281" s="14"/>
      <c r="J281" s="14"/>
      <c r="K281" s="14"/>
      <c r="L281" s="179"/>
      <c r="M281" s="183"/>
      <c r="N281" s="184"/>
      <c r="O281" s="184"/>
      <c r="P281" s="184"/>
      <c r="Q281" s="184"/>
      <c r="R281" s="184"/>
      <c r="S281" s="184"/>
      <c r="T281" s="185"/>
      <c r="U281" s="14"/>
      <c r="V281" s="14"/>
      <c r="W281" s="14"/>
      <c r="X281" s="14"/>
      <c r="Y281" s="14"/>
      <c r="Z281" s="14"/>
      <c r="AA281" s="14"/>
      <c r="AB281" s="14"/>
      <c r="AC281" s="14"/>
      <c r="AD281" s="14"/>
      <c r="AE281" s="14"/>
      <c r="AT281" s="180" t="s">
        <v>156</v>
      </c>
      <c r="AU281" s="180" t="s">
        <v>159</v>
      </c>
      <c r="AV281" s="14" t="s">
        <v>151</v>
      </c>
      <c r="AW281" s="14" t="s">
        <v>4</v>
      </c>
      <c r="AX281" s="14" t="s">
        <v>87</v>
      </c>
      <c r="AY281" s="180" t="s">
        <v>142</v>
      </c>
    </row>
    <row r="282" s="2" customFormat="1" ht="24" customHeight="1">
      <c r="A282" s="33"/>
      <c r="B282" s="158"/>
      <c r="C282" s="159" t="s">
        <v>624</v>
      </c>
      <c r="D282" s="159" t="s">
        <v>145</v>
      </c>
      <c r="E282" s="160" t="s">
        <v>625</v>
      </c>
      <c r="F282" s="161" t="s">
        <v>626</v>
      </c>
      <c r="G282" s="162" t="s">
        <v>315</v>
      </c>
      <c r="H282" s="163">
        <v>0.29999999999999999</v>
      </c>
      <c r="I282" s="164">
        <v>24900</v>
      </c>
      <c r="J282" s="164">
        <f>ROUND(I282*H282,2)</f>
        <v>7470</v>
      </c>
      <c r="K282" s="161" t="s">
        <v>316</v>
      </c>
      <c r="L282" s="34"/>
      <c r="M282" s="165" t="s">
        <v>3</v>
      </c>
      <c r="N282" s="166" t="s">
        <v>52</v>
      </c>
      <c r="O282" s="167">
        <v>18.805</v>
      </c>
      <c r="P282" s="167">
        <f>O282*H282</f>
        <v>5.6414999999999997</v>
      </c>
      <c r="Q282" s="167">
        <v>2.5550000000000002</v>
      </c>
      <c r="R282" s="167">
        <f>Q282*H282</f>
        <v>0.76650000000000007</v>
      </c>
      <c r="S282" s="167">
        <v>0</v>
      </c>
      <c r="T282" s="168">
        <f>S282*H282</f>
        <v>0</v>
      </c>
      <c r="U282" s="33"/>
      <c r="V282" s="33"/>
      <c r="W282" s="33"/>
      <c r="X282" s="33"/>
      <c r="Y282" s="33"/>
      <c r="Z282" s="33"/>
      <c r="AA282" s="33"/>
      <c r="AB282" s="33"/>
      <c r="AC282" s="33"/>
      <c r="AD282" s="33"/>
      <c r="AE282" s="33"/>
      <c r="AR282" s="169" t="s">
        <v>151</v>
      </c>
      <c r="AT282" s="169" t="s">
        <v>145</v>
      </c>
      <c r="AU282" s="169" t="s">
        <v>159</v>
      </c>
      <c r="AY282" s="19" t="s">
        <v>142</v>
      </c>
      <c r="BE282" s="170">
        <f>IF(N282="základní",J282,0)</f>
        <v>0</v>
      </c>
      <c r="BF282" s="170">
        <f>IF(N282="snížená",J282,0)</f>
        <v>0</v>
      </c>
      <c r="BG282" s="170">
        <f>IF(N282="zákl. přenesená",J282,0)</f>
        <v>7470</v>
      </c>
      <c r="BH282" s="170">
        <f>IF(N282="sníž. přenesená",J282,0)</f>
        <v>0</v>
      </c>
      <c r="BI282" s="170">
        <f>IF(N282="nulová",J282,0)</f>
        <v>0</v>
      </c>
      <c r="BJ282" s="19" t="s">
        <v>151</v>
      </c>
      <c r="BK282" s="170">
        <f>ROUND(I282*H282,2)</f>
        <v>7470</v>
      </c>
      <c r="BL282" s="19" t="s">
        <v>151</v>
      </c>
      <c r="BM282" s="169" t="s">
        <v>627</v>
      </c>
    </row>
    <row r="283" s="13" customFormat="1">
      <c r="A283" s="13"/>
      <c r="B283" s="171"/>
      <c r="C283" s="13"/>
      <c r="D283" s="172" t="s">
        <v>156</v>
      </c>
      <c r="E283" s="173" t="s">
        <v>3</v>
      </c>
      <c r="F283" s="174" t="s">
        <v>623</v>
      </c>
      <c r="G283" s="13"/>
      <c r="H283" s="175">
        <v>0.29999999999999999</v>
      </c>
      <c r="I283" s="13"/>
      <c r="J283" s="13"/>
      <c r="K283" s="13"/>
      <c r="L283" s="171"/>
      <c r="M283" s="176"/>
      <c r="N283" s="177"/>
      <c r="O283" s="177"/>
      <c r="P283" s="177"/>
      <c r="Q283" s="177"/>
      <c r="R283" s="177"/>
      <c r="S283" s="177"/>
      <c r="T283" s="178"/>
      <c r="U283" s="13"/>
      <c r="V283" s="13"/>
      <c r="W283" s="13"/>
      <c r="X283" s="13"/>
      <c r="Y283" s="13"/>
      <c r="Z283" s="13"/>
      <c r="AA283" s="13"/>
      <c r="AB283" s="13"/>
      <c r="AC283" s="13"/>
      <c r="AD283" s="13"/>
      <c r="AE283" s="13"/>
      <c r="AT283" s="173" t="s">
        <v>156</v>
      </c>
      <c r="AU283" s="173" t="s">
        <v>159</v>
      </c>
      <c r="AV283" s="13" t="s">
        <v>89</v>
      </c>
      <c r="AW283" s="13" t="s">
        <v>41</v>
      </c>
      <c r="AX283" s="13" t="s">
        <v>79</v>
      </c>
      <c r="AY283" s="173" t="s">
        <v>142</v>
      </c>
    </row>
    <row r="284" s="14" customFormat="1">
      <c r="A284" s="14"/>
      <c r="B284" s="179"/>
      <c r="C284" s="14"/>
      <c r="D284" s="172" t="s">
        <v>156</v>
      </c>
      <c r="E284" s="180" t="s">
        <v>3</v>
      </c>
      <c r="F284" s="181" t="s">
        <v>158</v>
      </c>
      <c r="G284" s="14"/>
      <c r="H284" s="182">
        <v>0.29999999999999999</v>
      </c>
      <c r="I284" s="14"/>
      <c r="J284" s="14"/>
      <c r="K284" s="14"/>
      <c r="L284" s="179"/>
      <c r="M284" s="183"/>
      <c r="N284" s="184"/>
      <c r="O284" s="184"/>
      <c r="P284" s="184"/>
      <c r="Q284" s="184"/>
      <c r="R284" s="184"/>
      <c r="S284" s="184"/>
      <c r="T284" s="185"/>
      <c r="U284" s="14"/>
      <c r="V284" s="14"/>
      <c r="W284" s="14"/>
      <c r="X284" s="14"/>
      <c r="Y284" s="14"/>
      <c r="Z284" s="14"/>
      <c r="AA284" s="14"/>
      <c r="AB284" s="14"/>
      <c r="AC284" s="14"/>
      <c r="AD284" s="14"/>
      <c r="AE284" s="14"/>
      <c r="AT284" s="180" t="s">
        <v>156</v>
      </c>
      <c r="AU284" s="180" t="s">
        <v>159</v>
      </c>
      <c r="AV284" s="14" t="s">
        <v>151</v>
      </c>
      <c r="AW284" s="14" t="s">
        <v>4</v>
      </c>
      <c r="AX284" s="14" t="s">
        <v>87</v>
      </c>
      <c r="AY284" s="180" t="s">
        <v>142</v>
      </c>
    </row>
    <row r="285" s="2" customFormat="1" ht="16.5" customHeight="1">
      <c r="A285" s="33"/>
      <c r="B285" s="158"/>
      <c r="C285" s="159" t="s">
        <v>628</v>
      </c>
      <c r="D285" s="159" t="s">
        <v>145</v>
      </c>
      <c r="E285" s="160" t="s">
        <v>629</v>
      </c>
      <c r="F285" s="161" t="s">
        <v>630</v>
      </c>
      <c r="G285" s="162" t="s">
        <v>315</v>
      </c>
      <c r="H285" s="163">
        <v>2.7999999999999998</v>
      </c>
      <c r="I285" s="164">
        <v>2580</v>
      </c>
      <c r="J285" s="164">
        <f>ROUND(I285*H285,2)</f>
        <v>7224</v>
      </c>
      <c r="K285" s="161" t="s">
        <v>316</v>
      </c>
      <c r="L285" s="34"/>
      <c r="M285" s="165" t="s">
        <v>3</v>
      </c>
      <c r="N285" s="166" t="s">
        <v>52</v>
      </c>
      <c r="O285" s="167">
        <v>2.177</v>
      </c>
      <c r="P285" s="167">
        <f>O285*H285</f>
        <v>6.0956000000000001</v>
      </c>
      <c r="Q285" s="167">
        <v>0</v>
      </c>
      <c r="R285" s="167">
        <f>Q285*H285</f>
        <v>0</v>
      </c>
      <c r="S285" s="167">
        <v>1.9199999999999999</v>
      </c>
      <c r="T285" s="168">
        <f>S285*H285</f>
        <v>5.3759999999999994</v>
      </c>
      <c r="U285" s="33"/>
      <c r="V285" s="33"/>
      <c r="W285" s="33"/>
      <c r="X285" s="33"/>
      <c r="Y285" s="33"/>
      <c r="Z285" s="33"/>
      <c r="AA285" s="33"/>
      <c r="AB285" s="33"/>
      <c r="AC285" s="33"/>
      <c r="AD285" s="33"/>
      <c r="AE285" s="33"/>
      <c r="AR285" s="169" t="s">
        <v>151</v>
      </c>
      <c r="AT285" s="169" t="s">
        <v>145</v>
      </c>
      <c r="AU285" s="169" t="s">
        <v>159</v>
      </c>
      <c r="AY285" s="19" t="s">
        <v>142</v>
      </c>
      <c r="BE285" s="170">
        <f>IF(N285="základní",J285,0)</f>
        <v>0</v>
      </c>
      <c r="BF285" s="170">
        <f>IF(N285="snížená",J285,0)</f>
        <v>0</v>
      </c>
      <c r="BG285" s="170">
        <f>IF(N285="zákl. přenesená",J285,0)</f>
        <v>7224</v>
      </c>
      <c r="BH285" s="170">
        <f>IF(N285="sníž. přenesená",J285,0)</f>
        <v>0</v>
      </c>
      <c r="BI285" s="170">
        <f>IF(N285="nulová",J285,0)</f>
        <v>0</v>
      </c>
      <c r="BJ285" s="19" t="s">
        <v>151</v>
      </c>
      <c r="BK285" s="170">
        <f>ROUND(I285*H285,2)</f>
        <v>7224</v>
      </c>
      <c r="BL285" s="19" t="s">
        <v>151</v>
      </c>
      <c r="BM285" s="169" t="s">
        <v>631</v>
      </c>
    </row>
    <row r="286" s="2" customFormat="1">
      <c r="A286" s="33"/>
      <c r="B286" s="34"/>
      <c r="C286" s="33"/>
      <c r="D286" s="172" t="s">
        <v>318</v>
      </c>
      <c r="E286" s="33"/>
      <c r="F286" s="186" t="s">
        <v>622</v>
      </c>
      <c r="G286" s="33"/>
      <c r="H286" s="33"/>
      <c r="I286" s="33"/>
      <c r="J286" s="33"/>
      <c r="K286" s="33"/>
      <c r="L286" s="34"/>
      <c r="M286" s="187"/>
      <c r="N286" s="188"/>
      <c r="O286" s="67"/>
      <c r="P286" s="67"/>
      <c r="Q286" s="67"/>
      <c r="R286" s="67"/>
      <c r="S286" s="67"/>
      <c r="T286" s="68"/>
      <c r="U286" s="33"/>
      <c r="V286" s="33"/>
      <c r="W286" s="33"/>
      <c r="X286" s="33"/>
      <c r="Y286" s="33"/>
      <c r="Z286" s="33"/>
      <c r="AA286" s="33"/>
      <c r="AB286" s="33"/>
      <c r="AC286" s="33"/>
      <c r="AD286" s="33"/>
      <c r="AE286" s="33"/>
      <c r="AT286" s="19" t="s">
        <v>318</v>
      </c>
      <c r="AU286" s="19" t="s">
        <v>159</v>
      </c>
    </row>
    <row r="287" s="13" customFormat="1">
      <c r="A287" s="13"/>
      <c r="B287" s="171"/>
      <c r="C287" s="13"/>
      <c r="D287" s="172" t="s">
        <v>156</v>
      </c>
      <c r="E287" s="173" t="s">
        <v>3</v>
      </c>
      <c r="F287" s="174" t="s">
        <v>632</v>
      </c>
      <c r="G287" s="13"/>
      <c r="H287" s="175">
        <v>2.7999999999999998</v>
      </c>
      <c r="I287" s="13"/>
      <c r="J287" s="13"/>
      <c r="K287" s="13"/>
      <c r="L287" s="171"/>
      <c r="M287" s="176"/>
      <c r="N287" s="177"/>
      <c r="O287" s="177"/>
      <c r="P287" s="177"/>
      <c r="Q287" s="177"/>
      <c r="R287" s="177"/>
      <c r="S287" s="177"/>
      <c r="T287" s="178"/>
      <c r="U287" s="13"/>
      <c r="V287" s="13"/>
      <c r="W287" s="13"/>
      <c r="X287" s="13"/>
      <c r="Y287" s="13"/>
      <c r="Z287" s="13"/>
      <c r="AA287" s="13"/>
      <c r="AB287" s="13"/>
      <c r="AC287" s="13"/>
      <c r="AD287" s="13"/>
      <c r="AE287" s="13"/>
      <c r="AT287" s="173" t="s">
        <v>156</v>
      </c>
      <c r="AU287" s="173" t="s">
        <v>159</v>
      </c>
      <c r="AV287" s="13" t="s">
        <v>89</v>
      </c>
      <c r="AW287" s="13" t="s">
        <v>41</v>
      </c>
      <c r="AX287" s="13" t="s">
        <v>79</v>
      </c>
      <c r="AY287" s="173" t="s">
        <v>142</v>
      </c>
    </row>
    <row r="288" s="14" customFormat="1">
      <c r="A288" s="14"/>
      <c r="B288" s="179"/>
      <c r="C288" s="14"/>
      <c r="D288" s="172" t="s">
        <v>156</v>
      </c>
      <c r="E288" s="180" t="s">
        <v>3</v>
      </c>
      <c r="F288" s="181" t="s">
        <v>158</v>
      </c>
      <c r="G288" s="14"/>
      <c r="H288" s="182">
        <v>2.7999999999999998</v>
      </c>
      <c r="I288" s="14"/>
      <c r="J288" s="14"/>
      <c r="K288" s="14"/>
      <c r="L288" s="179"/>
      <c r="M288" s="183"/>
      <c r="N288" s="184"/>
      <c r="O288" s="184"/>
      <c r="P288" s="184"/>
      <c r="Q288" s="184"/>
      <c r="R288" s="184"/>
      <c r="S288" s="184"/>
      <c r="T288" s="185"/>
      <c r="U288" s="14"/>
      <c r="V288" s="14"/>
      <c r="W288" s="14"/>
      <c r="X288" s="14"/>
      <c r="Y288" s="14"/>
      <c r="Z288" s="14"/>
      <c r="AA288" s="14"/>
      <c r="AB288" s="14"/>
      <c r="AC288" s="14"/>
      <c r="AD288" s="14"/>
      <c r="AE288" s="14"/>
      <c r="AT288" s="180" t="s">
        <v>156</v>
      </c>
      <c r="AU288" s="180" t="s">
        <v>159</v>
      </c>
      <c r="AV288" s="14" t="s">
        <v>151</v>
      </c>
      <c r="AW288" s="14" t="s">
        <v>4</v>
      </c>
      <c r="AX288" s="14" t="s">
        <v>87</v>
      </c>
      <c r="AY288" s="180" t="s">
        <v>142</v>
      </c>
    </row>
    <row r="289" s="2" customFormat="1" ht="24" customHeight="1">
      <c r="A289" s="33"/>
      <c r="B289" s="158"/>
      <c r="C289" s="159" t="s">
        <v>633</v>
      </c>
      <c r="D289" s="159" t="s">
        <v>145</v>
      </c>
      <c r="E289" s="160" t="s">
        <v>634</v>
      </c>
      <c r="F289" s="161" t="s">
        <v>635</v>
      </c>
      <c r="G289" s="162" t="s">
        <v>315</v>
      </c>
      <c r="H289" s="163">
        <v>1.1499999999999999</v>
      </c>
      <c r="I289" s="164">
        <v>10700</v>
      </c>
      <c r="J289" s="164">
        <f>ROUND(I289*H289,2)</f>
        <v>12305</v>
      </c>
      <c r="K289" s="161" t="s">
        <v>316</v>
      </c>
      <c r="L289" s="34"/>
      <c r="M289" s="165" t="s">
        <v>3</v>
      </c>
      <c r="N289" s="166" t="s">
        <v>52</v>
      </c>
      <c r="O289" s="167">
        <v>20.210000000000001</v>
      </c>
      <c r="P289" s="167">
        <f>O289*H289</f>
        <v>23.241499999999998</v>
      </c>
      <c r="Q289" s="167">
        <v>0</v>
      </c>
      <c r="R289" s="167">
        <f>Q289*H289</f>
        <v>0</v>
      </c>
      <c r="S289" s="167">
        <v>0</v>
      </c>
      <c r="T289" s="168">
        <f>S289*H289</f>
        <v>0</v>
      </c>
      <c r="U289" s="33"/>
      <c r="V289" s="33"/>
      <c r="W289" s="33"/>
      <c r="X289" s="33"/>
      <c r="Y289" s="33"/>
      <c r="Z289" s="33"/>
      <c r="AA289" s="33"/>
      <c r="AB289" s="33"/>
      <c r="AC289" s="33"/>
      <c r="AD289" s="33"/>
      <c r="AE289" s="33"/>
      <c r="AR289" s="169" t="s">
        <v>151</v>
      </c>
      <c r="AT289" s="169" t="s">
        <v>145</v>
      </c>
      <c r="AU289" s="169" t="s">
        <v>159</v>
      </c>
      <c r="AY289" s="19" t="s">
        <v>142</v>
      </c>
      <c r="BE289" s="170">
        <f>IF(N289="základní",J289,0)</f>
        <v>0</v>
      </c>
      <c r="BF289" s="170">
        <f>IF(N289="snížená",J289,0)</f>
        <v>0</v>
      </c>
      <c r="BG289" s="170">
        <f>IF(N289="zákl. přenesená",J289,0)</f>
        <v>12305</v>
      </c>
      <c r="BH289" s="170">
        <f>IF(N289="sníž. přenesená",J289,0)</f>
        <v>0</v>
      </c>
      <c r="BI289" s="170">
        <f>IF(N289="nulová",J289,0)</f>
        <v>0</v>
      </c>
      <c r="BJ289" s="19" t="s">
        <v>151</v>
      </c>
      <c r="BK289" s="170">
        <f>ROUND(I289*H289,2)</f>
        <v>12305</v>
      </c>
      <c r="BL289" s="19" t="s">
        <v>151</v>
      </c>
      <c r="BM289" s="169" t="s">
        <v>636</v>
      </c>
    </row>
    <row r="290" s="2" customFormat="1">
      <c r="A290" s="33"/>
      <c r="B290" s="34"/>
      <c r="C290" s="33"/>
      <c r="D290" s="172" t="s">
        <v>318</v>
      </c>
      <c r="E290" s="33"/>
      <c r="F290" s="186" t="s">
        <v>637</v>
      </c>
      <c r="G290" s="33"/>
      <c r="H290" s="33"/>
      <c r="I290" s="33"/>
      <c r="J290" s="33"/>
      <c r="K290" s="33"/>
      <c r="L290" s="34"/>
      <c r="M290" s="187"/>
      <c r="N290" s="188"/>
      <c r="O290" s="67"/>
      <c r="P290" s="67"/>
      <c r="Q290" s="67"/>
      <c r="R290" s="67"/>
      <c r="S290" s="67"/>
      <c r="T290" s="68"/>
      <c r="U290" s="33"/>
      <c r="V290" s="33"/>
      <c r="W290" s="33"/>
      <c r="X290" s="33"/>
      <c r="Y290" s="33"/>
      <c r="Z290" s="33"/>
      <c r="AA290" s="33"/>
      <c r="AB290" s="33"/>
      <c r="AC290" s="33"/>
      <c r="AD290" s="33"/>
      <c r="AE290" s="33"/>
      <c r="AT290" s="19" t="s">
        <v>318</v>
      </c>
      <c r="AU290" s="19" t="s">
        <v>159</v>
      </c>
    </row>
    <row r="291" s="13" customFormat="1">
      <c r="A291" s="13"/>
      <c r="B291" s="171"/>
      <c r="C291" s="13"/>
      <c r="D291" s="172" t="s">
        <v>156</v>
      </c>
      <c r="E291" s="173" t="s">
        <v>3</v>
      </c>
      <c r="F291" s="174" t="s">
        <v>638</v>
      </c>
      <c r="G291" s="13"/>
      <c r="H291" s="175">
        <v>1.1499999999999999</v>
      </c>
      <c r="I291" s="13"/>
      <c r="J291" s="13"/>
      <c r="K291" s="13"/>
      <c r="L291" s="171"/>
      <c r="M291" s="176"/>
      <c r="N291" s="177"/>
      <c r="O291" s="177"/>
      <c r="P291" s="177"/>
      <c r="Q291" s="177"/>
      <c r="R291" s="177"/>
      <c r="S291" s="177"/>
      <c r="T291" s="178"/>
      <c r="U291" s="13"/>
      <c r="V291" s="13"/>
      <c r="W291" s="13"/>
      <c r="X291" s="13"/>
      <c r="Y291" s="13"/>
      <c r="Z291" s="13"/>
      <c r="AA291" s="13"/>
      <c r="AB291" s="13"/>
      <c r="AC291" s="13"/>
      <c r="AD291" s="13"/>
      <c r="AE291" s="13"/>
      <c r="AT291" s="173" t="s">
        <v>156</v>
      </c>
      <c r="AU291" s="173" t="s">
        <v>159</v>
      </c>
      <c r="AV291" s="13" t="s">
        <v>89</v>
      </c>
      <c r="AW291" s="13" t="s">
        <v>41</v>
      </c>
      <c r="AX291" s="13" t="s">
        <v>79</v>
      </c>
      <c r="AY291" s="173" t="s">
        <v>142</v>
      </c>
    </row>
    <row r="292" s="14" customFormat="1">
      <c r="A292" s="14"/>
      <c r="B292" s="179"/>
      <c r="C292" s="14"/>
      <c r="D292" s="172" t="s">
        <v>156</v>
      </c>
      <c r="E292" s="180" t="s">
        <v>3</v>
      </c>
      <c r="F292" s="181" t="s">
        <v>158</v>
      </c>
      <c r="G292" s="14"/>
      <c r="H292" s="182">
        <v>1.1499999999999999</v>
      </c>
      <c r="I292" s="14"/>
      <c r="J292" s="14"/>
      <c r="K292" s="14"/>
      <c r="L292" s="179"/>
      <c r="M292" s="183"/>
      <c r="N292" s="184"/>
      <c r="O292" s="184"/>
      <c r="P292" s="184"/>
      <c r="Q292" s="184"/>
      <c r="R292" s="184"/>
      <c r="S292" s="184"/>
      <c r="T292" s="185"/>
      <c r="U292" s="14"/>
      <c r="V292" s="14"/>
      <c r="W292" s="14"/>
      <c r="X292" s="14"/>
      <c r="Y292" s="14"/>
      <c r="Z292" s="14"/>
      <c r="AA292" s="14"/>
      <c r="AB292" s="14"/>
      <c r="AC292" s="14"/>
      <c r="AD292" s="14"/>
      <c r="AE292" s="14"/>
      <c r="AT292" s="180" t="s">
        <v>156</v>
      </c>
      <c r="AU292" s="180" t="s">
        <v>159</v>
      </c>
      <c r="AV292" s="14" t="s">
        <v>151</v>
      </c>
      <c r="AW292" s="14" t="s">
        <v>4</v>
      </c>
      <c r="AX292" s="14" t="s">
        <v>87</v>
      </c>
      <c r="AY292" s="180" t="s">
        <v>142</v>
      </c>
    </row>
    <row r="293" s="2" customFormat="1" ht="16.5" customHeight="1">
      <c r="A293" s="33"/>
      <c r="B293" s="158"/>
      <c r="C293" s="159" t="s">
        <v>639</v>
      </c>
      <c r="D293" s="159" t="s">
        <v>145</v>
      </c>
      <c r="E293" s="160" t="s">
        <v>640</v>
      </c>
      <c r="F293" s="161" t="s">
        <v>641</v>
      </c>
      <c r="G293" s="162" t="s">
        <v>148</v>
      </c>
      <c r="H293" s="163">
        <v>10</v>
      </c>
      <c r="I293" s="164">
        <v>518</v>
      </c>
      <c r="J293" s="164">
        <f>ROUND(I293*H293,2)</f>
        <v>5180</v>
      </c>
      <c r="K293" s="161" t="s">
        <v>316</v>
      </c>
      <c r="L293" s="34"/>
      <c r="M293" s="165" t="s">
        <v>3</v>
      </c>
      <c r="N293" s="166" t="s">
        <v>52</v>
      </c>
      <c r="O293" s="167">
        <v>0.95399999999999996</v>
      </c>
      <c r="P293" s="167">
        <f>O293*H293</f>
        <v>9.5399999999999991</v>
      </c>
      <c r="Q293" s="167">
        <v>0</v>
      </c>
      <c r="R293" s="167">
        <f>Q293*H293</f>
        <v>0</v>
      </c>
      <c r="S293" s="167">
        <v>0.20000000000000001</v>
      </c>
      <c r="T293" s="168">
        <f>S293*H293</f>
        <v>2</v>
      </c>
      <c r="U293" s="33"/>
      <c r="V293" s="33"/>
      <c r="W293" s="33"/>
      <c r="X293" s="33"/>
      <c r="Y293" s="33"/>
      <c r="Z293" s="33"/>
      <c r="AA293" s="33"/>
      <c r="AB293" s="33"/>
      <c r="AC293" s="33"/>
      <c r="AD293" s="33"/>
      <c r="AE293" s="33"/>
      <c r="AR293" s="169" t="s">
        <v>151</v>
      </c>
      <c r="AT293" s="169" t="s">
        <v>145</v>
      </c>
      <c r="AU293" s="169" t="s">
        <v>159</v>
      </c>
      <c r="AY293" s="19" t="s">
        <v>142</v>
      </c>
      <c r="BE293" s="170">
        <f>IF(N293="základní",J293,0)</f>
        <v>0</v>
      </c>
      <c r="BF293" s="170">
        <f>IF(N293="snížená",J293,0)</f>
        <v>0</v>
      </c>
      <c r="BG293" s="170">
        <f>IF(N293="zákl. přenesená",J293,0)</f>
        <v>5180</v>
      </c>
      <c r="BH293" s="170">
        <f>IF(N293="sníž. přenesená",J293,0)</f>
        <v>0</v>
      </c>
      <c r="BI293" s="170">
        <f>IF(N293="nulová",J293,0)</f>
        <v>0</v>
      </c>
      <c r="BJ293" s="19" t="s">
        <v>151</v>
      </c>
      <c r="BK293" s="170">
        <f>ROUND(I293*H293,2)</f>
        <v>5180</v>
      </c>
      <c r="BL293" s="19" t="s">
        <v>151</v>
      </c>
      <c r="BM293" s="169" t="s">
        <v>642</v>
      </c>
    </row>
    <row r="294" s="13" customFormat="1">
      <c r="A294" s="13"/>
      <c r="B294" s="171"/>
      <c r="C294" s="13"/>
      <c r="D294" s="172" t="s">
        <v>156</v>
      </c>
      <c r="E294" s="173" t="s">
        <v>3</v>
      </c>
      <c r="F294" s="174" t="s">
        <v>601</v>
      </c>
      <c r="G294" s="13"/>
      <c r="H294" s="175">
        <v>8</v>
      </c>
      <c r="I294" s="13"/>
      <c r="J294" s="13"/>
      <c r="K294" s="13"/>
      <c r="L294" s="171"/>
      <c r="M294" s="176"/>
      <c r="N294" s="177"/>
      <c r="O294" s="177"/>
      <c r="P294" s="177"/>
      <c r="Q294" s="177"/>
      <c r="R294" s="177"/>
      <c r="S294" s="177"/>
      <c r="T294" s="178"/>
      <c r="U294" s="13"/>
      <c r="V294" s="13"/>
      <c r="W294" s="13"/>
      <c r="X294" s="13"/>
      <c r="Y294" s="13"/>
      <c r="Z294" s="13"/>
      <c r="AA294" s="13"/>
      <c r="AB294" s="13"/>
      <c r="AC294" s="13"/>
      <c r="AD294" s="13"/>
      <c r="AE294" s="13"/>
      <c r="AT294" s="173" t="s">
        <v>156</v>
      </c>
      <c r="AU294" s="173" t="s">
        <v>159</v>
      </c>
      <c r="AV294" s="13" t="s">
        <v>89</v>
      </c>
      <c r="AW294" s="13" t="s">
        <v>41</v>
      </c>
      <c r="AX294" s="13" t="s">
        <v>79</v>
      </c>
      <c r="AY294" s="173" t="s">
        <v>142</v>
      </c>
    </row>
    <row r="295" s="13" customFormat="1">
      <c r="A295" s="13"/>
      <c r="B295" s="171"/>
      <c r="C295" s="13"/>
      <c r="D295" s="172" t="s">
        <v>156</v>
      </c>
      <c r="E295" s="173" t="s">
        <v>3</v>
      </c>
      <c r="F295" s="174" t="s">
        <v>643</v>
      </c>
      <c r="G295" s="13"/>
      <c r="H295" s="175">
        <v>2</v>
      </c>
      <c r="I295" s="13"/>
      <c r="J295" s="13"/>
      <c r="K295" s="13"/>
      <c r="L295" s="171"/>
      <c r="M295" s="176"/>
      <c r="N295" s="177"/>
      <c r="O295" s="177"/>
      <c r="P295" s="177"/>
      <c r="Q295" s="177"/>
      <c r="R295" s="177"/>
      <c r="S295" s="177"/>
      <c r="T295" s="178"/>
      <c r="U295" s="13"/>
      <c r="V295" s="13"/>
      <c r="W295" s="13"/>
      <c r="X295" s="13"/>
      <c r="Y295" s="13"/>
      <c r="Z295" s="13"/>
      <c r="AA295" s="13"/>
      <c r="AB295" s="13"/>
      <c r="AC295" s="13"/>
      <c r="AD295" s="13"/>
      <c r="AE295" s="13"/>
      <c r="AT295" s="173" t="s">
        <v>156</v>
      </c>
      <c r="AU295" s="173" t="s">
        <v>159</v>
      </c>
      <c r="AV295" s="13" t="s">
        <v>89</v>
      </c>
      <c r="AW295" s="13" t="s">
        <v>41</v>
      </c>
      <c r="AX295" s="13" t="s">
        <v>79</v>
      </c>
      <c r="AY295" s="173" t="s">
        <v>142</v>
      </c>
    </row>
    <row r="296" s="14" customFormat="1">
      <c r="A296" s="14"/>
      <c r="B296" s="179"/>
      <c r="C296" s="14"/>
      <c r="D296" s="172" t="s">
        <v>156</v>
      </c>
      <c r="E296" s="180" t="s">
        <v>3</v>
      </c>
      <c r="F296" s="181" t="s">
        <v>158</v>
      </c>
      <c r="G296" s="14"/>
      <c r="H296" s="182">
        <v>10</v>
      </c>
      <c r="I296" s="14"/>
      <c r="J296" s="14"/>
      <c r="K296" s="14"/>
      <c r="L296" s="179"/>
      <c r="M296" s="183"/>
      <c r="N296" s="184"/>
      <c r="O296" s="184"/>
      <c r="P296" s="184"/>
      <c r="Q296" s="184"/>
      <c r="R296" s="184"/>
      <c r="S296" s="184"/>
      <c r="T296" s="185"/>
      <c r="U296" s="14"/>
      <c r="V296" s="14"/>
      <c r="W296" s="14"/>
      <c r="X296" s="14"/>
      <c r="Y296" s="14"/>
      <c r="Z296" s="14"/>
      <c r="AA296" s="14"/>
      <c r="AB296" s="14"/>
      <c r="AC296" s="14"/>
      <c r="AD296" s="14"/>
      <c r="AE296" s="14"/>
      <c r="AT296" s="180" t="s">
        <v>156</v>
      </c>
      <c r="AU296" s="180" t="s">
        <v>159</v>
      </c>
      <c r="AV296" s="14" t="s">
        <v>151</v>
      </c>
      <c r="AW296" s="14" t="s">
        <v>4</v>
      </c>
      <c r="AX296" s="14" t="s">
        <v>87</v>
      </c>
      <c r="AY296" s="180" t="s">
        <v>142</v>
      </c>
    </row>
    <row r="297" s="2" customFormat="1" ht="16.5" customHeight="1">
      <c r="A297" s="33"/>
      <c r="B297" s="158"/>
      <c r="C297" s="159" t="s">
        <v>644</v>
      </c>
      <c r="D297" s="159" t="s">
        <v>145</v>
      </c>
      <c r="E297" s="160" t="s">
        <v>645</v>
      </c>
      <c r="F297" s="161" t="s">
        <v>646</v>
      </c>
      <c r="G297" s="162" t="s">
        <v>148</v>
      </c>
      <c r="H297" s="163">
        <v>1</v>
      </c>
      <c r="I297" s="164">
        <v>564</v>
      </c>
      <c r="J297" s="164">
        <f>ROUND(I297*H297,2)</f>
        <v>564</v>
      </c>
      <c r="K297" s="161" t="s">
        <v>316</v>
      </c>
      <c r="L297" s="34"/>
      <c r="M297" s="165" t="s">
        <v>3</v>
      </c>
      <c r="N297" s="166" t="s">
        <v>52</v>
      </c>
      <c r="O297" s="167">
        <v>1.1120000000000001</v>
      </c>
      <c r="P297" s="167">
        <f>O297*H297</f>
        <v>1.1120000000000001</v>
      </c>
      <c r="Q297" s="167">
        <v>0</v>
      </c>
      <c r="R297" s="167">
        <f>Q297*H297</f>
        <v>0</v>
      </c>
      <c r="S297" s="167">
        <v>0.20000000000000001</v>
      </c>
      <c r="T297" s="168">
        <f>S297*H297</f>
        <v>0.20000000000000001</v>
      </c>
      <c r="U297" s="33"/>
      <c r="V297" s="33"/>
      <c r="W297" s="33"/>
      <c r="X297" s="33"/>
      <c r="Y297" s="33"/>
      <c r="Z297" s="33"/>
      <c r="AA297" s="33"/>
      <c r="AB297" s="33"/>
      <c r="AC297" s="33"/>
      <c r="AD297" s="33"/>
      <c r="AE297" s="33"/>
      <c r="AR297" s="169" t="s">
        <v>151</v>
      </c>
      <c r="AT297" s="169" t="s">
        <v>145</v>
      </c>
      <c r="AU297" s="169" t="s">
        <v>159</v>
      </c>
      <c r="AY297" s="19" t="s">
        <v>142</v>
      </c>
      <c r="BE297" s="170">
        <f>IF(N297="základní",J297,0)</f>
        <v>0</v>
      </c>
      <c r="BF297" s="170">
        <f>IF(N297="snížená",J297,0)</f>
        <v>0</v>
      </c>
      <c r="BG297" s="170">
        <f>IF(N297="zákl. přenesená",J297,0)</f>
        <v>564</v>
      </c>
      <c r="BH297" s="170">
        <f>IF(N297="sníž. přenesená",J297,0)</f>
        <v>0</v>
      </c>
      <c r="BI297" s="170">
        <f>IF(N297="nulová",J297,0)</f>
        <v>0</v>
      </c>
      <c r="BJ297" s="19" t="s">
        <v>151</v>
      </c>
      <c r="BK297" s="170">
        <f>ROUND(I297*H297,2)</f>
        <v>564</v>
      </c>
      <c r="BL297" s="19" t="s">
        <v>151</v>
      </c>
      <c r="BM297" s="169" t="s">
        <v>647</v>
      </c>
    </row>
    <row r="298" s="13" customFormat="1">
      <c r="A298" s="13"/>
      <c r="B298" s="171"/>
      <c r="C298" s="13"/>
      <c r="D298" s="172" t="s">
        <v>156</v>
      </c>
      <c r="E298" s="173" t="s">
        <v>3</v>
      </c>
      <c r="F298" s="174" t="s">
        <v>648</v>
      </c>
      <c r="G298" s="13"/>
      <c r="H298" s="175">
        <v>1</v>
      </c>
      <c r="I298" s="13"/>
      <c r="J298" s="13"/>
      <c r="K298" s="13"/>
      <c r="L298" s="171"/>
      <c r="M298" s="176"/>
      <c r="N298" s="177"/>
      <c r="O298" s="177"/>
      <c r="P298" s="177"/>
      <c r="Q298" s="177"/>
      <c r="R298" s="177"/>
      <c r="S298" s="177"/>
      <c r="T298" s="178"/>
      <c r="U298" s="13"/>
      <c r="V298" s="13"/>
      <c r="W298" s="13"/>
      <c r="X298" s="13"/>
      <c r="Y298" s="13"/>
      <c r="Z298" s="13"/>
      <c r="AA298" s="13"/>
      <c r="AB298" s="13"/>
      <c r="AC298" s="13"/>
      <c r="AD298" s="13"/>
      <c r="AE298" s="13"/>
      <c r="AT298" s="173" t="s">
        <v>156</v>
      </c>
      <c r="AU298" s="173" t="s">
        <v>159</v>
      </c>
      <c r="AV298" s="13" t="s">
        <v>89</v>
      </c>
      <c r="AW298" s="13" t="s">
        <v>41</v>
      </c>
      <c r="AX298" s="13" t="s">
        <v>79</v>
      </c>
      <c r="AY298" s="173" t="s">
        <v>142</v>
      </c>
    </row>
    <row r="299" s="14" customFormat="1">
      <c r="A299" s="14"/>
      <c r="B299" s="179"/>
      <c r="C299" s="14"/>
      <c r="D299" s="172" t="s">
        <v>156</v>
      </c>
      <c r="E299" s="180" t="s">
        <v>3</v>
      </c>
      <c r="F299" s="181" t="s">
        <v>158</v>
      </c>
      <c r="G299" s="14"/>
      <c r="H299" s="182">
        <v>1</v>
      </c>
      <c r="I299" s="14"/>
      <c r="J299" s="14"/>
      <c r="K299" s="14"/>
      <c r="L299" s="179"/>
      <c r="M299" s="183"/>
      <c r="N299" s="184"/>
      <c r="O299" s="184"/>
      <c r="P299" s="184"/>
      <c r="Q299" s="184"/>
      <c r="R299" s="184"/>
      <c r="S299" s="184"/>
      <c r="T299" s="185"/>
      <c r="U299" s="14"/>
      <c r="V299" s="14"/>
      <c r="W299" s="14"/>
      <c r="X299" s="14"/>
      <c r="Y299" s="14"/>
      <c r="Z299" s="14"/>
      <c r="AA299" s="14"/>
      <c r="AB299" s="14"/>
      <c r="AC299" s="14"/>
      <c r="AD299" s="14"/>
      <c r="AE299" s="14"/>
      <c r="AT299" s="180" t="s">
        <v>156</v>
      </c>
      <c r="AU299" s="180" t="s">
        <v>159</v>
      </c>
      <c r="AV299" s="14" t="s">
        <v>151</v>
      </c>
      <c r="AW299" s="14" t="s">
        <v>4</v>
      </c>
      <c r="AX299" s="14" t="s">
        <v>87</v>
      </c>
      <c r="AY299" s="180" t="s">
        <v>142</v>
      </c>
    </row>
    <row r="300" s="12" customFormat="1" ht="22.8" customHeight="1">
      <c r="A300" s="12"/>
      <c r="B300" s="146"/>
      <c r="C300" s="12"/>
      <c r="D300" s="147" t="s">
        <v>78</v>
      </c>
      <c r="E300" s="156" t="s">
        <v>649</v>
      </c>
      <c r="F300" s="156" t="s">
        <v>650</v>
      </c>
      <c r="G300" s="12"/>
      <c r="H300" s="12"/>
      <c r="I300" s="12"/>
      <c r="J300" s="157">
        <f>BK300</f>
        <v>16707.889999999999</v>
      </c>
      <c r="K300" s="12"/>
      <c r="L300" s="146"/>
      <c r="M300" s="150"/>
      <c r="N300" s="151"/>
      <c r="O300" s="151"/>
      <c r="P300" s="152">
        <f>SUM(P301:P310)</f>
        <v>4.4943359999999997</v>
      </c>
      <c r="Q300" s="151"/>
      <c r="R300" s="152">
        <f>SUM(R301:R310)</f>
        <v>0</v>
      </c>
      <c r="S300" s="151"/>
      <c r="T300" s="153">
        <f>SUM(T301:T310)</f>
        <v>0</v>
      </c>
      <c r="U300" s="12"/>
      <c r="V300" s="12"/>
      <c r="W300" s="12"/>
      <c r="X300" s="12"/>
      <c r="Y300" s="12"/>
      <c r="Z300" s="12"/>
      <c r="AA300" s="12"/>
      <c r="AB300" s="12"/>
      <c r="AC300" s="12"/>
      <c r="AD300" s="12"/>
      <c r="AE300" s="12"/>
      <c r="AR300" s="147" t="s">
        <v>87</v>
      </c>
      <c r="AT300" s="154" t="s">
        <v>78</v>
      </c>
      <c r="AU300" s="154" t="s">
        <v>87</v>
      </c>
      <c r="AY300" s="147" t="s">
        <v>142</v>
      </c>
      <c r="BK300" s="155">
        <f>SUM(BK301:BK310)</f>
        <v>16707.889999999999</v>
      </c>
    </row>
    <row r="301" s="2" customFormat="1" ht="24" customHeight="1">
      <c r="A301" s="33"/>
      <c r="B301" s="158"/>
      <c r="C301" s="159" t="s">
        <v>651</v>
      </c>
      <c r="D301" s="159" t="s">
        <v>145</v>
      </c>
      <c r="E301" s="160" t="s">
        <v>652</v>
      </c>
      <c r="F301" s="161" t="s">
        <v>653</v>
      </c>
      <c r="G301" s="162" t="s">
        <v>354</v>
      </c>
      <c r="H301" s="163">
        <v>11.263999999999999</v>
      </c>
      <c r="I301" s="164">
        <v>1140</v>
      </c>
      <c r="J301" s="164">
        <f>ROUND(I301*H301,2)</f>
        <v>12840.959999999999</v>
      </c>
      <c r="K301" s="161" t="s">
        <v>316</v>
      </c>
      <c r="L301" s="34"/>
      <c r="M301" s="165" t="s">
        <v>3</v>
      </c>
      <c r="N301" s="166" t="s">
        <v>52</v>
      </c>
      <c r="O301" s="167">
        <v>0</v>
      </c>
      <c r="P301" s="167">
        <f>O301*H301</f>
        <v>0</v>
      </c>
      <c r="Q301" s="167">
        <v>0</v>
      </c>
      <c r="R301" s="167">
        <f>Q301*H301</f>
        <v>0</v>
      </c>
      <c r="S301" s="167">
        <v>0</v>
      </c>
      <c r="T301" s="168">
        <f>S301*H301</f>
        <v>0</v>
      </c>
      <c r="U301" s="33"/>
      <c r="V301" s="33"/>
      <c r="W301" s="33"/>
      <c r="X301" s="33"/>
      <c r="Y301" s="33"/>
      <c r="Z301" s="33"/>
      <c r="AA301" s="33"/>
      <c r="AB301" s="33"/>
      <c r="AC301" s="33"/>
      <c r="AD301" s="33"/>
      <c r="AE301" s="33"/>
      <c r="AR301" s="169" t="s">
        <v>151</v>
      </c>
      <c r="AT301" s="169" t="s">
        <v>145</v>
      </c>
      <c r="AU301" s="169" t="s">
        <v>89</v>
      </c>
      <c r="AY301" s="19" t="s">
        <v>142</v>
      </c>
      <c r="BE301" s="170">
        <f>IF(N301="základní",J301,0)</f>
        <v>0</v>
      </c>
      <c r="BF301" s="170">
        <f>IF(N301="snížená",J301,0)</f>
        <v>0</v>
      </c>
      <c r="BG301" s="170">
        <f>IF(N301="zákl. přenesená",J301,0)</f>
        <v>12840.959999999999</v>
      </c>
      <c r="BH301" s="170">
        <f>IF(N301="sníž. přenesená",J301,0)</f>
        <v>0</v>
      </c>
      <c r="BI301" s="170">
        <f>IF(N301="nulová",J301,0)</f>
        <v>0</v>
      </c>
      <c r="BJ301" s="19" t="s">
        <v>151</v>
      </c>
      <c r="BK301" s="170">
        <f>ROUND(I301*H301,2)</f>
        <v>12840.959999999999</v>
      </c>
      <c r="BL301" s="19" t="s">
        <v>151</v>
      </c>
      <c r="BM301" s="169" t="s">
        <v>654</v>
      </c>
    </row>
    <row r="302" s="2" customFormat="1">
      <c r="A302" s="33"/>
      <c r="B302" s="34"/>
      <c r="C302" s="33"/>
      <c r="D302" s="172" t="s">
        <v>318</v>
      </c>
      <c r="E302" s="33"/>
      <c r="F302" s="186" t="s">
        <v>655</v>
      </c>
      <c r="G302" s="33"/>
      <c r="H302" s="33"/>
      <c r="I302" s="33"/>
      <c r="J302" s="33"/>
      <c r="K302" s="33"/>
      <c r="L302" s="34"/>
      <c r="M302" s="187"/>
      <c r="N302" s="188"/>
      <c r="O302" s="67"/>
      <c r="P302" s="67"/>
      <c r="Q302" s="67"/>
      <c r="R302" s="67"/>
      <c r="S302" s="67"/>
      <c r="T302" s="68"/>
      <c r="U302" s="33"/>
      <c r="V302" s="33"/>
      <c r="W302" s="33"/>
      <c r="X302" s="33"/>
      <c r="Y302" s="33"/>
      <c r="Z302" s="33"/>
      <c r="AA302" s="33"/>
      <c r="AB302" s="33"/>
      <c r="AC302" s="33"/>
      <c r="AD302" s="33"/>
      <c r="AE302" s="33"/>
      <c r="AT302" s="19" t="s">
        <v>318</v>
      </c>
      <c r="AU302" s="19" t="s">
        <v>89</v>
      </c>
    </row>
    <row r="303" s="13" customFormat="1">
      <c r="A303" s="13"/>
      <c r="B303" s="171"/>
      <c r="C303" s="13"/>
      <c r="D303" s="172" t="s">
        <v>156</v>
      </c>
      <c r="E303" s="173" t="s">
        <v>3</v>
      </c>
      <c r="F303" s="174" t="s">
        <v>656</v>
      </c>
      <c r="G303" s="13"/>
      <c r="H303" s="175">
        <v>11.263999999999999</v>
      </c>
      <c r="I303" s="13"/>
      <c r="J303" s="13"/>
      <c r="K303" s="13"/>
      <c r="L303" s="171"/>
      <c r="M303" s="176"/>
      <c r="N303" s="177"/>
      <c r="O303" s="177"/>
      <c r="P303" s="177"/>
      <c r="Q303" s="177"/>
      <c r="R303" s="177"/>
      <c r="S303" s="177"/>
      <c r="T303" s="178"/>
      <c r="U303" s="13"/>
      <c r="V303" s="13"/>
      <c r="W303" s="13"/>
      <c r="X303" s="13"/>
      <c r="Y303" s="13"/>
      <c r="Z303" s="13"/>
      <c r="AA303" s="13"/>
      <c r="AB303" s="13"/>
      <c r="AC303" s="13"/>
      <c r="AD303" s="13"/>
      <c r="AE303" s="13"/>
      <c r="AT303" s="173" t="s">
        <v>156</v>
      </c>
      <c r="AU303" s="173" t="s">
        <v>89</v>
      </c>
      <c r="AV303" s="13" t="s">
        <v>89</v>
      </c>
      <c r="AW303" s="13" t="s">
        <v>41</v>
      </c>
      <c r="AX303" s="13" t="s">
        <v>79</v>
      </c>
      <c r="AY303" s="173" t="s">
        <v>142</v>
      </c>
    </row>
    <row r="304" s="14" customFormat="1">
      <c r="A304" s="14"/>
      <c r="B304" s="179"/>
      <c r="C304" s="14"/>
      <c r="D304" s="172" t="s">
        <v>156</v>
      </c>
      <c r="E304" s="180" t="s">
        <v>3</v>
      </c>
      <c r="F304" s="181" t="s">
        <v>158</v>
      </c>
      <c r="G304" s="14"/>
      <c r="H304" s="182">
        <v>11.263999999999999</v>
      </c>
      <c r="I304" s="14"/>
      <c r="J304" s="14"/>
      <c r="K304" s="14"/>
      <c r="L304" s="179"/>
      <c r="M304" s="183"/>
      <c r="N304" s="184"/>
      <c r="O304" s="184"/>
      <c r="P304" s="184"/>
      <c r="Q304" s="184"/>
      <c r="R304" s="184"/>
      <c r="S304" s="184"/>
      <c r="T304" s="185"/>
      <c r="U304" s="14"/>
      <c r="V304" s="14"/>
      <c r="W304" s="14"/>
      <c r="X304" s="14"/>
      <c r="Y304" s="14"/>
      <c r="Z304" s="14"/>
      <c r="AA304" s="14"/>
      <c r="AB304" s="14"/>
      <c r="AC304" s="14"/>
      <c r="AD304" s="14"/>
      <c r="AE304" s="14"/>
      <c r="AT304" s="180" t="s">
        <v>156</v>
      </c>
      <c r="AU304" s="180" t="s">
        <v>89</v>
      </c>
      <c r="AV304" s="14" t="s">
        <v>151</v>
      </c>
      <c r="AW304" s="14" t="s">
        <v>4</v>
      </c>
      <c r="AX304" s="14" t="s">
        <v>87</v>
      </c>
      <c r="AY304" s="180" t="s">
        <v>142</v>
      </c>
    </row>
    <row r="305" s="2" customFormat="1" ht="24" customHeight="1">
      <c r="A305" s="33"/>
      <c r="B305" s="158"/>
      <c r="C305" s="159" t="s">
        <v>657</v>
      </c>
      <c r="D305" s="159" t="s">
        <v>145</v>
      </c>
      <c r="E305" s="160" t="s">
        <v>658</v>
      </c>
      <c r="F305" s="161" t="s">
        <v>659</v>
      </c>
      <c r="G305" s="162" t="s">
        <v>354</v>
      </c>
      <c r="H305" s="163">
        <v>11.263999999999999</v>
      </c>
      <c r="I305" s="164">
        <v>112</v>
      </c>
      <c r="J305" s="164">
        <f>ROUND(I305*H305,2)</f>
        <v>1261.5699999999999</v>
      </c>
      <c r="K305" s="161" t="s">
        <v>316</v>
      </c>
      <c r="L305" s="34"/>
      <c r="M305" s="165" t="s">
        <v>3</v>
      </c>
      <c r="N305" s="166" t="s">
        <v>52</v>
      </c>
      <c r="O305" s="167">
        <v>0.246</v>
      </c>
      <c r="P305" s="167">
        <f>O305*H305</f>
        <v>2.7709439999999996</v>
      </c>
      <c r="Q305" s="167">
        <v>0</v>
      </c>
      <c r="R305" s="167">
        <f>Q305*H305</f>
        <v>0</v>
      </c>
      <c r="S305" s="167">
        <v>0</v>
      </c>
      <c r="T305" s="168">
        <f>S305*H305</f>
        <v>0</v>
      </c>
      <c r="U305" s="33"/>
      <c r="V305" s="33"/>
      <c r="W305" s="33"/>
      <c r="X305" s="33"/>
      <c r="Y305" s="33"/>
      <c r="Z305" s="33"/>
      <c r="AA305" s="33"/>
      <c r="AB305" s="33"/>
      <c r="AC305" s="33"/>
      <c r="AD305" s="33"/>
      <c r="AE305" s="33"/>
      <c r="AR305" s="169" t="s">
        <v>151</v>
      </c>
      <c r="AT305" s="169" t="s">
        <v>145</v>
      </c>
      <c r="AU305" s="169" t="s">
        <v>89</v>
      </c>
      <c r="AY305" s="19" t="s">
        <v>142</v>
      </c>
      <c r="BE305" s="170">
        <f>IF(N305="základní",J305,0)</f>
        <v>0</v>
      </c>
      <c r="BF305" s="170">
        <f>IF(N305="snížená",J305,0)</f>
        <v>0</v>
      </c>
      <c r="BG305" s="170">
        <f>IF(N305="zákl. přenesená",J305,0)</f>
        <v>1261.5699999999999</v>
      </c>
      <c r="BH305" s="170">
        <f>IF(N305="sníž. přenesená",J305,0)</f>
        <v>0</v>
      </c>
      <c r="BI305" s="170">
        <f>IF(N305="nulová",J305,0)</f>
        <v>0</v>
      </c>
      <c r="BJ305" s="19" t="s">
        <v>151</v>
      </c>
      <c r="BK305" s="170">
        <f>ROUND(I305*H305,2)</f>
        <v>1261.5699999999999</v>
      </c>
      <c r="BL305" s="19" t="s">
        <v>151</v>
      </c>
      <c r="BM305" s="169" t="s">
        <v>660</v>
      </c>
    </row>
    <row r="306" s="2" customFormat="1">
      <c r="A306" s="33"/>
      <c r="B306" s="34"/>
      <c r="C306" s="33"/>
      <c r="D306" s="172" t="s">
        <v>318</v>
      </c>
      <c r="E306" s="33"/>
      <c r="F306" s="186" t="s">
        <v>661</v>
      </c>
      <c r="G306" s="33"/>
      <c r="H306" s="33"/>
      <c r="I306" s="33"/>
      <c r="J306" s="33"/>
      <c r="K306" s="33"/>
      <c r="L306" s="34"/>
      <c r="M306" s="187"/>
      <c r="N306" s="188"/>
      <c r="O306" s="67"/>
      <c r="P306" s="67"/>
      <c r="Q306" s="67"/>
      <c r="R306" s="67"/>
      <c r="S306" s="67"/>
      <c r="T306" s="68"/>
      <c r="U306" s="33"/>
      <c r="V306" s="33"/>
      <c r="W306" s="33"/>
      <c r="X306" s="33"/>
      <c r="Y306" s="33"/>
      <c r="Z306" s="33"/>
      <c r="AA306" s="33"/>
      <c r="AB306" s="33"/>
      <c r="AC306" s="33"/>
      <c r="AD306" s="33"/>
      <c r="AE306" s="33"/>
      <c r="AT306" s="19" t="s">
        <v>318</v>
      </c>
      <c r="AU306" s="19" t="s">
        <v>89</v>
      </c>
    </row>
    <row r="307" s="2" customFormat="1" ht="24" customHeight="1">
      <c r="A307" s="33"/>
      <c r="B307" s="158"/>
      <c r="C307" s="159" t="s">
        <v>662</v>
      </c>
      <c r="D307" s="159" t="s">
        <v>145</v>
      </c>
      <c r="E307" s="160" t="s">
        <v>663</v>
      </c>
      <c r="F307" s="161" t="s">
        <v>664</v>
      </c>
      <c r="G307" s="162" t="s">
        <v>354</v>
      </c>
      <c r="H307" s="163">
        <v>101.37600000000001</v>
      </c>
      <c r="I307" s="164">
        <v>25.699999999999999</v>
      </c>
      <c r="J307" s="164">
        <f>ROUND(I307*H307,2)</f>
        <v>2605.3600000000001</v>
      </c>
      <c r="K307" s="161" t="s">
        <v>316</v>
      </c>
      <c r="L307" s="34"/>
      <c r="M307" s="165" t="s">
        <v>3</v>
      </c>
      <c r="N307" s="166" t="s">
        <v>52</v>
      </c>
      <c r="O307" s="167">
        <v>0.017000000000000001</v>
      </c>
      <c r="P307" s="167">
        <f>O307*H307</f>
        <v>1.7233920000000003</v>
      </c>
      <c r="Q307" s="167">
        <v>0</v>
      </c>
      <c r="R307" s="167">
        <f>Q307*H307</f>
        <v>0</v>
      </c>
      <c r="S307" s="167">
        <v>0</v>
      </c>
      <c r="T307" s="168">
        <f>S307*H307</f>
        <v>0</v>
      </c>
      <c r="U307" s="33"/>
      <c r="V307" s="33"/>
      <c r="W307" s="33"/>
      <c r="X307" s="33"/>
      <c r="Y307" s="33"/>
      <c r="Z307" s="33"/>
      <c r="AA307" s="33"/>
      <c r="AB307" s="33"/>
      <c r="AC307" s="33"/>
      <c r="AD307" s="33"/>
      <c r="AE307" s="33"/>
      <c r="AR307" s="169" t="s">
        <v>151</v>
      </c>
      <c r="AT307" s="169" t="s">
        <v>145</v>
      </c>
      <c r="AU307" s="169" t="s">
        <v>89</v>
      </c>
      <c r="AY307" s="19" t="s">
        <v>142</v>
      </c>
      <c r="BE307" s="170">
        <f>IF(N307="základní",J307,0)</f>
        <v>0</v>
      </c>
      <c r="BF307" s="170">
        <f>IF(N307="snížená",J307,0)</f>
        <v>0</v>
      </c>
      <c r="BG307" s="170">
        <f>IF(N307="zákl. přenesená",J307,0)</f>
        <v>2605.3600000000001</v>
      </c>
      <c r="BH307" s="170">
        <f>IF(N307="sníž. přenesená",J307,0)</f>
        <v>0</v>
      </c>
      <c r="BI307" s="170">
        <f>IF(N307="nulová",J307,0)</f>
        <v>0</v>
      </c>
      <c r="BJ307" s="19" t="s">
        <v>151</v>
      </c>
      <c r="BK307" s="170">
        <f>ROUND(I307*H307,2)</f>
        <v>2605.3600000000001</v>
      </c>
      <c r="BL307" s="19" t="s">
        <v>151</v>
      </c>
      <c r="BM307" s="169" t="s">
        <v>665</v>
      </c>
    </row>
    <row r="308" s="2" customFormat="1">
      <c r="A308" s="33"/>
      <c r="B308" s="34"/>
      <c r="C308" s="33"/>
      <c r="D308" s="172" t="s">
        <v>318</v>
      </c>
      <c r="E308" s="33"/>
      <c r="F308" s="186" t="s">
        <v>661</v>
      </c>
      <c r="G308" s="33"/>
      <c r="H308" s="33"/>
      <c r="I308" s="33"/>
      <c r="J308" s="33"/>
      <c r="K308" s="33"/>
      <c r="L308" s="34"/>
      <c r="M308" s="187"/>
      <c r="N308" s="188"/>
      <c r="O308" s="67"/>
      <c r="P308" s="67"/>
      <c r="Q308" s="67"/>
      <c r="R308" s="67"/>
      <c r="S308" s="67"/>
      <c r="T308" s="68"/>
      <c r="U308" s="33"/>
      <c r="V308" s="33"/>
      <c r="W308" s="33"/>
      <c r="X308" s="33"/>
      <c r="Y308" s="33"/>
      <c r="Z308" s="33"/>
      <c r="AA308" s="33"/>
      <c r="AB308" s="33"/>
      <c r="AC308" s="33"/>
      <c r="AD308" s="33"/>
      <c r="AE308" s="33"/>
      <c r="AT308" s="19" t="s">
        <v>318</v>
      </c>
      <c r="AU308" s="19" t="s">
        <v>89</v>
      </c>
    </row>
    <row r="309" s="2" customFormat="1">
      <c r="A309" s="33"/>
      <c r="B309" s="34"/>
      <c r="C309" s="33"/>
      <c r="D309" s="172" t="s">
        <v>217</v>
      </c>
      <c r="E309" s="33"/>
      <c r="F309" s="186" t="s">
        <v>666</v>
      </c>
      <c r="G309" s="33"/>
      <c r="H309" s="33"/>
      <c r="I309" s="33"/>
      <c r="J309" s="33"/>
      <c r="K309" s="33"/>
      <c r="L309" s="34"/>
      <c r="M309" s="187"/>
      <c r="N309" s="188"/>
      <c r="O309" s="67"/>
      <c r="P309" s="67"/>
      <c r="Q309" s="67"/>
      <c r="R309" s="67"/>
      <c r="S309" s="67"/>
      <c r="T309" s="68"/>
      <c r="U309" s="33"/>
      <c r="V309" s="33"/>
      <c r="W309" s="33"/>
      <c r="X309" s="33"/>
      <c r="Y309" s="33"/>
      <c r="Z309" s="33"/>
      <c r="AA309" s="33"/>
      <c r="AB309" s="33"/>
      <c r="AC309" s="33"/>
      <c r="AD309" s="33"/>
      <c r="AE309" s="33"/>
      <c r="AT309" s="19" t="s">
        <v>217</v>
      </c>
      <c r="AU309" s="19" t="s">
        <v>89</v>
      </c>
    </row>
    <row r="310" s="13" customFormat="1">
      <c r="A310" s="13"/>
      <c r="B310" s="171"/>
      <c r="C310" s="13"/>
      <c r="D310" s="172" t="s">
        <v>156</v>
      </c>
      <c r="E310" s="173" t="s">
        <v>3</v>
      </c>
      <c r="F310" s="174" t="s">
        <v>667</v>
      </c>
      <c r="G310" s="13"/>
      <c r="H310" s="175">
        <v>101.37600000000001</v>
      </c>
      <c r="I310" s="13"/>
      <c r="J310" s="13"/>
      <c r="K310" s="13"/>
      <c r="L310" s="171"/>
      <c r="M310" s="176"/>
      <c r="N310" s="177"/>
      <c r="O310" s="177"/>
      <c r="P310" s="177"/>
      <c r="Q310" s="177"/>
      <c r="R310" s="177"/>
      <c r="S310" s="177"/>
      <c r="T310" s="178"/>
      <c r="U310" s="13"/>
      <c r="V310" s="13"/>
      <c r="W310" s="13"/>
      <c r="X310" s="13"/>
      <c r="Y310" s="13"/>
      <c r="Z310" s="13"/>
      <c r="AA310" s="13"/>
      <c r="AB310" s="13"/>
      <c r="AC310" s="13"/>
      <c r="AD310" s="13"/>
      <c r="AE310" s="13"/>
      <c r="AT310" s="173" t="s">
        <v>156</v>
      </c>
      <c r="AU310" s="173" t="s">
        <v>89</v>
      </c>
      <c r="AV310" s="13" t="s">
        <v>89</v>
      </c>
      <c r="AW310" s="13" t="s">
        <v>41</v>
      </c>
      <c r="AX310" s="13" t="s">
        <v>87</v>
      </c>
      <c r="AY310" s="173" t="s">
        <v>142</v>
      </c>
    </row>
    <row r="311" s="12" customFormat="1" ht="22.8" customHeight="1">
      <c r="A311" s="12"/>
      <c r="B311" s="146"/>
      <c r="C311" s="12"/>
      <c r="D311" s="147" t="s">
        <v>78</v>
      </c>
      <c r="E311" s="156" t="s">
        <v>668</v>
      </c>
      <c r="F311" s="156" t="s">
        <v>669</v>
      </c>
      <c r="G311" s="12"/>
      <c r="H311" s="12"/>
      <c r="I311" s="12"/>
      <c r="J311" s="157">
        <f>BK311</f>
        <v>124364.55</v>
      </c>
      <c r="K311" s="12"/>
      <c r="L311" s="146"/>
      <c r="M311" s="150"/>
      <c r="N311" s="151"/>
      <c r="O311" s="151"/>
      <c r="P311" s="152">
        <f>SUM(P312:P313)</f>
        <v>193.95104000000001</v>
      </c>
      <c r="Q311" s="151"/>
      <c r="R311" s="152">
        <f>SUM(R312:R313)</f>
        <v>0</v>
      </c>
      <c r="S311" s="151"/>
      <c r="T311" s="153">
        <f>SUM(T312:T313)</f>
        <v>0</v>
      </c>
      <c r="U311" s="12"/>
      <c r="V311" s="12"/>
      <c r="W311" s="12"/>
      <c r="X311" s="12"/>
      <c r="Y311" s="12"/>
      <c r="Z311" s="12"/>
      <c r="AA311" s="12"/>
      <c r="AB311" s="12"/>
      <c r="AC311" s="12"/>
      <c r="AD311" s="12"/>
      <c r="AE311" s="12"/>
      <c r="AR311" s="147" t="s">
        <v>87</v>
      </c>
      <c r="AT311" s="154" t="s">
        <v>78</v>
      </c>
      <c r="AU311" s="154" t="s">
        <v>87</v>
      </c>
      <c r="AY311" s="147" t="s">
        <v>142</v>
      </c>
      <c r="BK311" s="155">
        <f>SUM(BK312:BK313)</f>
        <v>124364.55</v>
      </c>
    </row>
    <row r="312" s="2" customFormat="1" ht="24" customHeight="1">
      <c r="A312" s="33"/>
      <c r="B312" s="158"/>
      <c r="C312" s="159" t="s">
        <v>670</v>
      </c>
      <c r="D312" s="159" t="s">
        <v>145</v>
      </c>
      <c r="E312" s="160" t="s">
        <v>671</v>
      </c>
      <c r="F312" s="161" t="s">
        <v>672</v>
      </c>
      <c r="G312" s="162" t="s">
        <v>354</v>
      </c>
      <c r="H312" s="163">
        <v>131.048</v>
      </c>
      <c r="I312" s="164">
        <v>949</v>
      </c>
      <c r="J312" s="164">
        <f>ROUND(I312*H312,2)</f>
        <v>124364.55</v>
      </c>
      <c r="K312" s="161" t="s">
        <v>316</v>
      </c>
      <c r="L312" s="34"/>
      <c r="M312" s="165" t="s">
        <v>3</v>
      </c>
      <c r="N312" s="166" t="s">
        <v>52</v>
      </c>
      <c r="O312" s="167">
        <v>1.48</v>
      </c>
      <c r="P312" s="167">
        <f>O312*H312</f>
        <v>193.95104000000001</v>
      </c>
      <c r="Q312" s="167">
        <v>0</v>
      </c>
      <c r="R312" s="167">
        <f>Q312*H312</f>
        <v>0</v>
      </c>
      <c r="S312" s="167">
        <v>0</v>
      </c>
      <c r="T312" s="168">
        <f>S312*H312</f>
        <v>0</v>
      </c>
      <c r="U312" s="33"/>
      <c r="V312" s="33"/>
      <c r="W312" s="33"/>
      <c r="X312" s="33"/>
      <c r="Y312" s="33"/>
      <c r="Z312" s="33"/>
      <c r="AA312" s="33"/>
      <c r="AB312" s="33"/>
      <c r="AC312" s="33"/>
      <c r="AD312" s="33"/>
      <c r="AE312" s="33"/>
      <c r="AR312" s="169" t="s">
        <v>151</v>
      </c>
      <c r="AT312" s="169" t="s">
        <v>145</v>
      </c>
      <c r="AU312" s="169" t="s">
        <v>89</v>
      </c>
      <c r="AY312" s="19" t="s">
        <v>142</v>
      </c>
      <c r="BE312" s="170">
        <f>IF(N312="základní",J312,0)</f>
        <v>0</v>
      </c>
      <c r="BF312" s="170">
        <f>IF(N312="snížená",J312,0)</f>
        <v>0</v>
      </c>
      <c r="BG312" s="170">
        <f>IF(N312="zákl. přenesená",J312,0)</f>
        <v>124364.55</v>
      </c>
      <c r="BH312" s="170">
        <f>IF(N312="sníž. přenesená",J312,0)</f>
        <v>0</v>
      </c>
      <c r="BI312" s="170">
        <f>IF(N312="nulová",J312,0)</f>
        <v>0</v>
      </c>
      <c r="BJ312" s="19" t="s">
        <v>151</v>
      </c>
      <c r="BK312" s="170">
        <f>ROUND(I312*H312,2)</f>
        <v>124364.55</v>
      </c>
      <c r="BL312" s="19" t="s">
        <v>151</v>
      </c>
      <c r="BM312" s="169" t="s">
        <v>673</v>
      </c>
    </row>
    <row r="313" s="2" customFormat="1">
      <c r="A313" s="33"/>
      <c r="B313" s="34"/>
      <c r="C313" s="33"/>
      <c r="D313" s="172" t="s">
        <v>318</v>
      </c>
      <c r="E313" s="33"/>
      <c r="F313" s="186" t="s">
        <v>674</v>
      </c>
      <c r="G313" s="33"/>
      <c r="H313" s="33"/>
      <c r="I313" s="33"/>
      <c r="J313" s="33"/>
      <c r="K313" s="33"/>
      <c r="L313" s="34"/>
      <c r="M313" s="201"/>
      <c r="N313" s="202"/>
      <c r="O313" s="203"/>
      <c r="P313" s="203"/>
      <c r="Q313" s="203"/>
      <c r="R313" s="203"/>
      <c r="S313" s="203"/>
      <c r="T313" s="204"/>
      <c r="U313" s="33"/>
      <c r="V313" s="33"/>
      <c r="W313" s="33"/>
      <c r="X313" s="33"/>
      <c r="Y313" s="33"/>
      <c r="Z313" s="33"/>
      <c r="AA313" s="33"/>
      <c r="AB313" s="33"/>
      <c r="AC313" s="33"/>
      <c r="AD313" s="33"/>
      <c r="AE313" s="33"/>
      <c r="AT313" s="19" t="s">
        <v>318</v>
      </c>
      <c r="AU313" s="19" t="s">
        <v>89</v>
      </c>
    </row>
    <row r="314" s="2" customFormat="1" ht="6.96" customHeight="1">
      <c r="A314" s="33"/>
      <c r="B314" s="50"/>
      <c r="C314" s="51"/>
      <c r="D314" s="51"/>
      <c r="E314" s="51"/>
      <c r="F314" s="51"/>
      <c r="G314" s="51"/>
      <c r="H314" s="51"/>
      <c r="I314" s="51"/>
      <c r="J314" s="51"/>
      <c r="K314" s="51"/>
      <c r="L314" s="34"/>
      <c r="M314" s="33"/>
      <c r="O314" s="33"/>
      <c r="P314" s="33"/>
      <c r="Q314" s="33"/>
      <c r="R314" s="33"/>
      <c r="S314" s="33"/>
      <c r="T314" s="33"/>
      <c r="U314" s="33"/>
      <c r="V314" s="33"/>
      <c r="W314" s="33"/>
      <c r="X314" s="33"/>
      <c r="Y314" s="33"/>
      <c r="Z314" s="33"/>
      <c r="AA314" s="33"/>
      <c r="AB314" s="33"/>
      <c r="AC314" s="33"/>
      <c r="AD314" s="33"/>
      <c r="AE314" s="33"/>
    </row>
  </sheetData>
  <autoFilter ref="C85:K313"/>
  <mergeCells count="8">
    <mergeCell ref="E7:H7"/>
    <mergeCell ref="E9:H9"/>
    <mergeCell ref="E27:H27"/>
    <mergeCell ref="E48:H48"/>
    <mergeCell ref="E50:H50"/>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1">
      <c r="A1" s="109"/>
    </row>
    <row r="2" s="1" customFormat="1" ht="36.96" customHeight="1">
      <c r="L2" s="18" t="s">
        <v>6</v>
      </c>
      <c r="M2" s="1"/>
      <c r="N2" s="1"/>
      <c r="O2" s="1"/>
      <c r="P2" s="1"/>
      <c r="Q2" s="1"/>
      <c r="R2" s="1"/>
      <c r="S2" s="1"/>
      <c r="T2" s="1"/>
      <c r="U2" s="1"/>
      <c r="V2" s="1"/>
      <c r="AT2" s="19" t="s">
        <v>96</v>
      </c>
    </row>
    <row r="3" s="1" customFormat="1" ht="6.96" customHeight="1">
      <c r="B3" s="20"/>
      <c r="C3" s="21"/>
      <c r="D3" s="21"/>
      <c r="E3" s="21"/>
      <c r="F3" s="21"/>
      <c r="G3" s="21"/>
      <c r="H3" s="21"/>
      <c r="I3" s="21"/>
      <c r="J3" s="21"/>
      <c r="K3" s="21"/>
      <c r="L3" s="22"/>
      <c r="AT3" s="19" t="s">
        <v>89</v>
      </c>
    </row>
    <row r="4" s="1" customFormat="1" ht="24.96" customHeight="1">
      <c r="B4" s="22"/>
      <c r="D4" s="23" t="s">
        <v>112</v>
      </c>
      <c r="L4" s="22"/>
      <c r="M4" s="110" t="s">
        <v>11</v>
      </c>
      <c r="AT4" s="19" t="s">
        <v>41</v>
      </c>
    </row>
    <row r="5" s="1" customFormat="1" ht="6.96" customHeight="1">
      <c r="B5" s="22"/>
      <c r="L5" s="22"/>
    </row>
    <row r="6" s="1" customFormat="1" ht="12" customHeight="1">
      <c r="B6" s="22"/>
      <c r="D6" s="29" t="s">
        <v>15</v>
      </c>
      <c r="L6" s="22"/>
    </row>
    <row r="7" s="1" customFormat="1" ht="16.5" customHeight="1">
      <c r="B7" s="22"/>
      <c r="E7" s="111" t="str">
        <f>'Rekapitulace stavby'!K6</f>
        <v>REKONSTRUKCE BUDOVY OŘ PLZEŇ, TRÄGEROVA ULICE, ČESKÉ BUDĚJOVICE</v>
      </c>
      <c r="F7" s="29"/>
      <c r="G7" s="29"/>
      <c r="H7" s="29"/>
      <c r="L7" s="22"/>
    </row>
    <row r="8" s="2" customFormat="1" ht="12" customHeight="1">
      <c r="A8" s="33"/>
      <c r="B8" s="34"/>
      <c r="C8" s="33"/>
      <c r="D8" s="29" t="s">
        <v>113</v>
      </c>
      <c r="E8" s="33"/>
      <c r="F8" s="33"/>
      <c r="G8" s="33"/>
      <c r="H8" s="33"/>
      <c r="I8" s="33"/>
      <c r="J8" s="33"/>
      <c r="K8" s="33"/>
      <c r="L8" s="112"/>
      <c r="S8" s="33"/>
      <c r="T8" s="33"/>
      <c r="U8" s="33"/>
      <c r="V8" s="33"/>
      <c r="W8" s="33"/>
      <c r="X8" s="33"/>
      <c r="Y8" s="33"/>
      <c r="Z8" s="33"/>
      <c r="AA8" s="33"/>
      <c r="AB8" s="33"/>
      <c r="AC8" s="33"/>
      <c r="AD8" s="33"/>
      <c r="AE8" s="33"/>
    </row>
    <row r="9" s="2" customFormat="1" ht="16.5" customHeight="1">
      <c r="A9" s="33"/>
      <c r="B9" s="34"/>
      <c r="C9" s="33"/>
      <c r="D9" s="33"/>
      <c r="E9" s="57" t="s">
        <v>675</v>
      </c>
      <c r="F9" s="33"/>
      <c r="G9" s="33"/>
      <c r="H9" s="33"/>
      <c r="I9" s="33"/>
      <c r="J9" s="33"/>
      <c r="K9" s="33"/>
      <c r="L9" s="112"/>
      <c r="S9" s="33"/>
      <c r="T9" s="33"/>
      <c r="U9" s="33"/>
      <c r="V9" s="33"/>
      <c r="W9" s="33"/>
      <c r="X9" s="33"/>
      <c r="Y9" s="33"/>
      <c r="Z9" s="33"/>
      <c r="AA9" s="33"/>
      <c r="AB9" s="33"/>
      <c r="AC9" s="33"/>
      <c r="AD9" s="33"/>
      <c r="AE9" s="33"/>
    </row>
    <row r="10" s="2" customFormat="1">
      <c r="A10" s="33"/>
      <c r="B10" s="34"/>
      <c r="C10" s="33"/>
      <c r="D10" s="33"/>
      <c r="E10" s="33"/>
      <c r="F10" s="33"/>
      <c r="G10" s="33"/>
      <c r="H10" s="33"/>
      <c r="I10" s="33"/>
      <c r="J10" s="33"/>
      <c r="K10" s="33"/>
      <c r="L10" s="112"/>
      <c r="S10" s="33"/>
      <c r="T10" s="33"/>
      <c r="U10" s="33"/>
      <c r="V10" s="33"/>
      <c r="W10" s="33"/>
      <c r="X10" s="33"/>
      <c r="Y10" s="33"/>
      <c r="Z10" s="33"/>
      <c r="AA10" s="33"/>
      <c r="AB10" s="33"/>
      <c r="AC10" s="33"/>
      <c r="AD10" s="33"/>
      <c r="AE10" s="33"/>
    </row>
    <row r="11" s="2" customFormat="1" ht="12" customHeight="1">
      <c r="A11" s="33"/>
      <c r="B11" s="34"/>
      <c r="C11" s="33"/>
      <c r="D11" s="29" t="s">
        <v>17</v>
      </c>
      <c r="E11" s="33"/>
      <c r="F11" s="26" t="s">
        <v>97</v>
      </c>
      <c r="G11" s="33"/>
      <c r="H11" s="33"/>
      <c r="I11" s="29" t="s">
        <v>19</v>
      </c>
      <c r="J11" s="26" t="s">
        <v>3</v>
      </c>
      <c r="K11" s="33"/>
      <c r="L11" s="112"/>
      <c r="S11" s="33"/>
      <c r="T11" s="33"/>
      <c r="U11" s="33"/>
      <c r="V11" s="33"/>
      <c r="W11" s="33"/>
      <c r="X11" s="33"/>
      <c r="Y11" s="33"/>
      <c r="Z11" s="33"/>
      <c r="AA11" s="33"/>
      <c r="AB11" s="33"/>
      <c r="AC11" s="33"/>
      <c r="AD11" s="33"/>
      <c r="AE11" s="33"/>
    </row>
    <row r="12" s="2" customFormat="1" ht="12" customHeight="1">
      <c r="A12" s="33"/>
      <c r="B12" s="34"/>
      <c r="C12" s="33"/>
      <c r="D12" s="29" t="s">
        <v>21</v>
      </c>
      <c r="E12" s="33"/>
      <c r="F12" s="26" t="s">
        <v>22</v>
      </c>
      <c r="G12" s="33"/>
      <c r="H12" s="33"/>
      <c r="I12" s="29" t="s">
        <v>23</v>
      </c>
      <c r="J12" s="59" t="str">
        <f>'Rekapitulace stavby'!AN8</f>
        <v>25. 7. 2019</v>
      </c>
      <c r="K12" s="33"/>
      <c r="L12" s="112"/>
      <c r="S12" s="33"/>
      <c r="T12" s="33"/>
      <c r="U12" s="33"/>
      <c r="V12" s="33"/>
      <c r="W12" s="33"/>
      <c r="X12" s="33"/>
      <c r="Y12" s="33"/>
      <c r="Z12" s="33"/>
      <c r="AA12" s="33"/>
      <c r="AB12" s="33"/>
      <c r="AC12" s="33"/>
      <c r="AD12" s="33"/>
      <c r="AE12" s="33"/>
    </row>
    <row r="13" s="2" customFormat="1" ht="10.8" customHeight="1">
      <c r="A13" s="33"/>
      <c r="B13" s="34"/>
      <c r="C13" s="33"/>
      <c r="D13" s="33"/>
      <c r="E13" s="33"/>
      <c r="F13" s="33"/>
      <c r="G13" s="33"/>
      <c r="H13" s="33"/>
      <c r="I13" s="33"/>
      <c r="J13" s="33"/>
      <c r="K13" s="33"/>
      <c r="L13" s="112"/>
      <c r="S13" s="33"/>
      <c r="T13" s="33"/>
      <c r="U13" s="33"/>
      <c r="V13" s="33"/>
      <c r="W13" s="33"/>
      <c r="X13" s="33"/>
      <c r="Y13" s="33"/>
      <c r="Z13" s="33"/>
      <c r="AA13" s="33"/>
      <c r="AB13" s="33"/>
      <c r="AC13" s="33"/>
      <c r="AD13" s="33"/>
      <c r="AE13" s="33"/>
    </row>
    <row r="14" s="2" customFormat="1" ht="12" customHeight="1">
      <c r="A14" s="33"/>
      <c r="B14" s="34"/>
      <c r="C14" s="33"/>
      <c r="D14" s="29" t="s">
        <v>29</v>
      </c>
      <c r="E14" s="33"/>
      <c r="F14" s="33"/>
      <c r="G14" s="33"/>
      <c r="H14" s="33"/>
      <c r="I14" s="29" t="s">
        <v>30</v>
      </c>
      <c r="J14" s="26" t="s">
        <v>31</v>
      </c>
      <c r="K14" s="33"/>
      <c r="L14" s="112"/>
      <c r="S14" s="33"/>
      <c r="T14" s="33"/>
      <c r="U14" s="33"/>
      <c r="V14" s="33"/>
      <c r="W14" s="33"/>
      <c r="X14" s="33"/>
      <c r="Y14" s="33"/>
      <c r="Z14" s="33"/>
      <c r="AA14" s="33"/>
      <c r="AB14" s="33"/>
      <c r="AC14" s="33"/>
      <c r="AD14" s="33"/>
      <c r="AE14" s="33"/>
    </row>
    <row r="15" s="2" customFormat="1" ht="18" customHeight="1">
      <c r="A15" s="33"/>
      <c r="B15" s="34"/>
      <c r="C15" s="33"/>
      <c r="D15" s="33"/>
      <c r="E15" s="26" t="s">
        <v>32</v>
      </c>
      <c r="F15" s="33"/>
      <c r="G15" s="33"/>
      <c r="H15" s="33"/>
      <c r="I15" s="29" t="s">
        <v>33</v>
      </c>
      <c r="J15" s="26" t="s">
        <v>34</v>
      </c>
      <c r="K15" s="33"/>
      <c r="L15" s="112"/>
      <c r="S15" s="33"/>
      <c r="T15" s="33"/>
      <c r="U15" s="33"/>
      <c r="V15" s="33"/>
      <c r="W15" s="33"/>
      <c r="X15" s="33"/>
      <c r="Y15" s="33"/>
      <c r="Z15" s="33"/>
      <c r="AA15" s="33"/>
      <c r="AB15" s="33"/>
      <c r="AC15" s="33"/>
      <c r="AD15" s="33"/>
      <c r="AE15" s="33"/>
    </row>
    <row r="16" s="2" customFormat="1" ht="6.96" customHeight="1">
      <c r="A16" s="33"/>
      <c r="B16" s="34"/>
      <c r="C16" s="33"/>
      <c r="D16" s="33"/>
      <c r="E16" s="33"/>
      <c r="F16" s="33"/>
      <c r="G16" s="33"/>
      <c r="H16" s="33"/>
      <c r="I16" s="33"/>
      <c r="J16" s="33"/>
      <c r="K16" s="33"/>
      <c r="L16" s="112"/>
      <c r="S16" s="33"/>
      <c r="T16" s="33"/>
      <c r="U16" s="33"/>
      <c r="V16" s="33"/>
      <c r="W16" s="33"/>
      <c r="X16" s="33"/>
      <c r="Y16" s="33"/>
      <c r="Z16" s="33"/>
      <c r="AA16" s="33"/>
      <c r="AB16" s="33"/>
      <c r="AC16" s="33"/>
      <c r="AD16" s="33"/>
      <c r="AE16" s="33"/>
    </row>
    <row r="17" s="2" customFormat="1" ht="12" customHeight="1">
      <c r="A17" s="33"/>
      <c r="B17" s="34"/>
      <c r="C17" s="33"/>
      <c r="D17" s="29" t="s">
        <v>35</v>
      </c>
      <c r="E17" s="33"/>
      <c r="F17" s="33"/>
      <c r="G17" s="33"/>
      <c r="H17" s="33"/>
      <c r="I17" s="29" t="s">
        <v>30</v>
      </c>
      <c r="J17" s="26" t="s">
        <v>3</v>
      </c>
      <c r="K17" s="33"/>
      <c r="L17" s="112"/>
      <c r="S17" s="33"/>
      <c r="T17" s="33"/>
      <c r="U17" s="33"/>
      <c r="V17" s="33"/>
      <c r="W17" s="33"/>
      <c r="X17" s="33"/>
      <c r="Y17" s="33"/>
      <c r="Z17" s="33"/>
      <c r="AA17" s="33"/>
      <c r="AB17" s="33"/>
      <c r="AC17" s="33"/>
      <c r="AD17" s="33"/>
      <c r="AE17" s="33"/>
    </row>
    <row r="18" s="2" customFormat="1" ht="18" customHeight="1">
      <c r="A18" s="33"/>
      <c r="B18" s="34"/>
      <c r="C18" s="33"/>
      <c r="D18" s="33"/>
      <c r="E18" s="26" t="s">
        <v>36</v>
      </c>
      <c r="F18" s="33"/>
      <c r="G18" s="33"/>
      <c r="H18" s="33"/>
      <c r="I18" s="29" t="s">
        <v>33</v>
      </c>
      <c r="J18" s="26" t="s">
        <v>3</v>
      </c>
      <c r="K18" s="33"/>
      <c r="L18" s="112"/>
      <c r="S18" s="33"/>
      <c r="T18" s="33"/>
      <c r="U18" s="33"/>
      <c r="V18" s="33"/>
      <c r="W18" s="33"/>
      <c r="X18" s="33"/>
      <c r="Y18" s="33"/>
      <c r="Z18" s="33"/>
      <c r="AA18" s="33"/>
      <c r="AB18" s="33"/>
      <c r="AC18" s="33"/>
      <c r="AD18" s="33"/>
      <c r="AE18" s="33"/>
    </row>
    <row r="19" s="2" customFormat="1" ht="6.96" customHeight="1">
      <c r="A19" s="33"/>
      <c r="B19" s="34"/>
      <c r="C19" s="33"/>
      <c r="D19" s="33"/>
      <c r="E19" s="33"/>
      <c r="F19" s="33"/>
      <c r="G19" s="33"/>
      <c r="H19" s="33"/>
      <c r="I19" s="33"/>
      <c r="J19" s="33"/>
      <c r="K19" s="33"/>
      <c r="L19" s="112"/>
      <c r="S19" s="33"/>
      <c r="T19" s="33"/>
      <c r="U19" s="33"/>
      <c r="V19" s="33"/>
      <c r="W19" s="33"/>
      <c r="X19" s="33"/>
      <c r="Y19" s="33"/>
      <c r="Z19" s="33"/>
      <c r="AA19" s="33"/>
      <c r="AB19" s="33"/>
      <c r="AC19" s="33"/>
      <c r="AD19" s="33"/>
      <c r="AE19" s="33"/>
    </row>
    <row r="20" s="2" customFormat="1" ht="12" customHeight="1">
      <c r="A20" s="33"/>
      <c r="B20" s="34"/>
      <c r="C20" s="33"/>
      <c r="D20" s="29" t="s">
        <v>37</v>
      </c>
      <c r="E20" s="33"/>
      <c r="F20" s="33"/>
      <c r="G20" s="33"/>
      <c r="H20" s="33"/>
      <c r="I20" s="29" t="s">
        <v>30</v>
      </c>
      <c r="J20" s="26" t="s">
        <v>38</v>
      </c>
      <c r="K20" s="33"/>
      <c r="L20" s="112"/>
      <c r="S20" s="33"/>
      <c r="T20" s="33"/>
      <c r="U20" s="33"/>
      <c r="V20" s="33"/>
      <c r="W20" s="33"/>
      <c r="X20" s="33"/>
      <c r="Y20" s="33"/>
      <c r="Z20" s="33"/>
      <c r="AA20" s="33"/>
      <c r="AB20" s="33"/>
      <c r="AC20" s="33"/>
      <c r="AD20" s="33"/>
      <c r="AE20" s="33"/>
    </row>
    <row r="21" s="2" customFormat="1" ht="18" customHeight="1">
      <c r="A21" s="33"/>
      <c r="B21" s="34"/>
      <c r="C21" s="33"/>
      <c r="D21" s="33"/>
      <c r="E21" s="26" t="s">
        <v>39</v>
      </c>
      <c r="F21" s="33"/>
      <c r="G21" s="33"/>
      <c r="H21" s="33"/>
      <c r="I21" s="29" t="s">
        <v>33</v>
      </c>
      <c r="J21" s="26" t="s">
        <v>40</v>
      </c>
      <c r="K21" s="33"/>
      <c r="L21" s="112"/>
      <c r="S21" s="33"/>
      <c r="T21" s="33"/>
      <c r="U21" s="33"/>
      <c r="V21" s="33"/>
      <c r="W21" s="33"/>
      <c r="X21" s="33"/>
      <c r="Y21" s="33"/>
      <c r="Z21" s="33"/>
      <c r="AA21" s="33"/>
      <c r="AB21" s="33"/>
      <c r="AC21" s="33"/>
      <c r="AD21" s="33"/>
      <c r="AE21" s="33"/>
    </row>
    <row r="22" s="2" customFormat="1" ht="6.96" customHeight="1">
      <c r="A22" s="33"/>
      <c r="B22" s="34"/>
      <c r="C22" s="33"/>
      <c r="D22" s="33"/>
      <c r="E22" s="33"/>
      <c r="F22" s="33"/>
      <c r="G22" s="33"/>
      <c r="H22" s="33"/>
      <c r="I22" s="33"/>
      <c r="J22" s="33"/>
      <c r="K22" s="33"/>
      <c r="L22" s="112"/>
      <c r="S22" s="33"/>
      <c r="T22" s="33"/>
      <c r="U22" s="33"/>
      <c r="V22" s="33"/>
      <c r="W22" s="33"/>
      <c r="X22" s="33"/>
      <c r="Y22" s="33"/>
      <c r="Z22" s="33"/>
      <c r="AA22" s="33"/>
      <c r="AB22" s="33"/>
      <c r="AC22" s="33"/>
      <c r="AD22" s="33"/>
      <c r="AE22" s="33"/>
    </row>
    <row r="23" s="2" customFormat="1" ht="12" customHeight="1">
      <c r="A23" s="33"/>
      <c r="B23" s="34"/>
      <c r="C23" s="33"/>
      <c r="D23" s="29" t="s">
        <v>42</v>
      </c>
      <c r="E23" s="33"/>
      <c r="F23" s="33"/>
      <c r="G23" s="33"/>
      <c r="H23" s="33"/>
      <c r="I23" s="29" t="s">
        <v>30</v>
      </c>
      <c r="J23" s="26" t="s">
        <v>3</v>
      </c>
      <c r="K23" s="33"/>
      <c r="L23" s="112"/>
      <c r="S23" s="33"/>
      <c r="T23" s="33"/>
      <c r="U23" s="33"/>
      <c r="V23" s="33"/>
      <c r="W23" s="33"/>
      <c r="X23" s="33"/>
      <c r="Y23" s="33"/>
      <c r="Z23" s="33"/>
      <c r="AA23" s="33"/>
      <c r="AB23" s="33"/>
      <c r="AC23" s="33"/>
      <c r="AD23" s="33"/>
      <c r="AE23" s="33"/>
    </row>
    <row r="24" s="2" customFormat="1" ht="18" customHeight="1">
      <c r="A24" s="33"/>
      <c r="B24" s="34"/>
      <c r="C24" s="33"/>
      <c r="D24" s="33"/>
      <c r="E24" s="26" t="s">
        <v>36</v>
      </c>
      <c r="F24" s="33"/>
      <c r="G24" s="33"/>
      <c r="H24" s="33"/>
      <c r="I24" s="29" t="s">
        <v>33</v>
      </c>
      <c r="J24" s="26" t="s">
        <v>3</v>
      </c>
      <c r="K24" s="33"/>
      <c r="L24" s="112"/>
      <c r="S24" s="33"/>
      <c r="T24" s="33"/>
      <c r="U24" s="33"/>
      <c r="V24" s="33"/>
      <c r="W24" s="33"/>
      <c r="X24" s="33"/>
      <c r="Y24" s="33"/>
      <c r="Z24" s="33"/>
      <c r="AA24" s="33"/>
      <c r="AB24" s="33"/>
      <c r="AC24" s="33"/>
      <c r="AD24" s="33"/>
      <c r="AE24" s="33"/>
    </row>
    <row r="25" s="2" customFormat="1" ht="6.96" customHeight="1">
      <c r="A25" s="33"/>
      <c r="B25" s="34"/>
      <c r="C25" s="33"/>
      <c r="D25" s="33"/>
      <c r="E25" s="33"/>
      <c r="F25" s="33"/>
      <c r="G25" s="33"/>
      <c r="H25" s="33"/>
      <c r="I25" s="33"/>
      <c r="J25" s="33"/>
      <c r="K25" s="33"/>
      <c r="L25" s="112"/>
      <c r="S25" s="33"/>
      <c r="T25" s="33"/>
      <c r="U25" s="33"/>
      <c r="V25" s="33"/>
      <c r="W25" s="33"/>
      <c r="X25" s="33"/>
      <c r="Y25" s="33"/>
      <c r="Z25" s="33"/>
      <c r="AA25" s="33"/>
      <c r="AB25" s="33"/>
      <c r="AC25" s="33"/>
      <c r="AD25" s="33"/>
      <c r="AE25" s="33"/>
    </row>
    <row r="26" s="2" customFormat="1" ht="12" customHeight="1">
      <c r="A26" s="33"/>
      <c r="B26" s="34"/>
      <c r="C26" s="33"/>
      <c r="D26" s="29" t="s">
        <v>43</v>
      </c>
      <c r="E26" s="33"/>
      <c r="F26" s="33"/>
      <c r="G26" s="33"/>
      <c r="H26" s="33"/>
      <c r="I26" s="33"/>
      <c r="J26" s="33"/>
      <c r="K26" s="33"/>
      <c r="L26" s="112"/>
      <c r="S26" s="33"/>
      <c r="T26" s="33"/>
      <c r="U26" s="33"/>
      <c r="V26" s="33"/>
      <c r="W26" s="33"/>
      <c r="X26" s="33"/>
      <c r="Y26" s="33"/>
      <c r="Z26" s="33"/>
      <c r="AA26" s="33"/>
      <c r="AB26" s="33"/>
      <c r="AC26" s="33"/>
      <c r="AD26" s="33"/>
      <c r="AE26" s="33"/>
    </row>
    <row r="27" s="8" customFormat="1" ht="16.5" customHeight="1">
      <c r="A27" s="113"/>
      <c r="B27" s="114"/>
      <c r="C27" s="113"/>
      <c r="D27" s="113"/>
      <c r="E27" s="31" t="s">
        <v>3</v>
      </c>
      <c r="F27" s="31"/>
      <c r="G27" s="31"/>
      <c r="H27" s="31"/>
      <c r="I27" s="113"/>
      <c r="J27" s="113"/>
      <c r="K27" s="113"/>
      <c r="L27" s="115"/>
      <c r="S27" s="113"/>
      <c r="T27" s="113"/>
      <c r="U27" s="113"/>
      <c r="V27" s="113"/>
      <c r="W27" s="113"/>
      <c r="X27" s="113"/>
      <c r="Y27" s="113"/>
      <c r="Z27" s="113"/>
      <c r="AA27" s="113"/>
      <c r="AB27" s="113"/>
      <c r="AC27" s="113"/>
      <c r="AD27" s="113"/>
      <c r="AE27" s="113"/>
    </row>
    <row r="28" s="2" customFormat="1" ht="6.96" customHeight="1">
      <c r="A28" s="33"/>
      <c r="B28" s="34"/>
      <c r="C28" s="33"/>
      <c r="D28" s="33"/>
      <c r="E28" s="33"/>
      <c r="F28" s="33"/>
      <c r="G28" s="33"/>
      <c r="H28" s="33"/>
      <c r="I28" s="33"/>
      <c r="J28" s="33"/>
      <c r="K28" s="33"/>
      <c r="L28" s="112"/>
      <c r="S28" s="33"/>
      <c r="T28" s="33"/>
      <c r="U28" s="33"/>
      <c r="V28" s="33"/>
      <c r="W28" s="33"/>
      <c r="X28" s="33"/>
      <c r="Y28" s="33"/>
      <c r="Z28" s="33"/>
      <c r="AA28" s="33"/>
      <c r="AB28" s="33"/>
      <c r="AC28" s="33"/>
      <c r="AD28" s="33"/>
      <c r="AE28" s="33"/>
    </row>
    <row r="29" s="2" customFormat="1" ht="6.96" customHeight="1">
      <c r="A29" s="33"/>
      <c r="B29" s="34"/>
      <c r="C29" s="33"/>
      <c r="D29" s="79"/>
      <c r="E29" s="79"/>
      <c r="F29" s="79"/>
      <c r="G29" s="79"/>
      <c r="H29" s="79"/>
      <c r="I29" s="79"/>
      <c r="J29" s="79"/>
      <c r="K29" s="79"/>
      <c r="L29" s="112"/>
      <c r="S29" s="33"/>
      <c r="T29" s="33"/>
      <c r="U29" s="33"/>
      <c r="V29" s="33"/>
      <c r="W29" s="33"/>
      <c r="X29" s="33"/>
      <c r="Y29" s="33"/>
      <c r="Z29" s="33"/>
      <c r="AA29" s="33"/>
      <c r="AB29" s="33"/>
      <c r="AC29" s="33"/>
      <c r="AD29" s="33"/>
      <c r="AE29" s="33"/>
    </row>
    <row r="30" s="2" customFormat="1" ht="25.44" customHeight="1">
      <c r="A30" s="33"/>
      <c r="B30" s="34"/>
      <c r="C30" s="33"/>
      <c r="D30" s="116" t="s">
        <v>45</v>
      </c>
      <c r="E30" s="33"/>
      <c r="F30" s="33"/>
      <c r="G30" s="33"/>
      <c r="H30" s="33"/>
      <c r="I30" s="33"/>
      <c r="J30" s="85">
        <f>ROUND(J86, 2)</f>
        <v>884271.81000000006</v>
      </c>
      <c r="K30" s="33"/>
      <c r="L30" s="112"/>
      <c r="S30" s="33"/>
      <c r="T30" s="33"/>
      <c r="U30" s="33"/>
      <c r="V30" s="33"/>
      <c r="W30" s="33"/>
      <c r="X30" s="33"/>
      <c r="Y30" s="33"/>
      <c r="Z30" s="33"/>
      <c r="AA30" s="33"/>
      <c r="AB30" s="33"/>
      <c r="AC30" s="33"/>
      <c r="AD30" s="33"/>
      <c r="AE30" s="33"/>
    </row>
    <row r="31" s="2" customFormat="1" ht="6.96" customHeight="1">
      <c r="A31" s="33"/>
      <c r="B31" s="34"/>
      <c r="C31" s="33"/>
      <c r="D31" s="79"/>
      <c r="E31" s="79"/>
      <c r="F31" s="79"/>
      <c r="G31" s="79"/>
      <c r="H31" s="79"/>
      <c r="I31" s="79"/>
      <c r="J31" s="79"/>
      <c r="K31" s="79"/>
      <c r="L31" s="112"/>
      <c r="S31" s="33"/>
      <c r="T31" s="33"/>
      <c r="U31" s="33"/>
      <c r="V31" s="33"/>
      <c r="W31" s="33"/>
      <c r="X31" s="33"/>
      <c r="Y31" s="33"/>
      <c r="Z31" s="33"/>
      <c r="AA31" s="33"/>
      <c r="AB31" s="33"/>
      <c r="AC31" s="33"/>
      <c r="AD31" s="33"/>
      <c r="AE31" s="33"/>
    </row>
    <row r="32" s="2" customFormat="1" ht="14.4" customHeight="1">
      <c r="A32" s="33"/>
      <c r="B32" s="34"/>
      <c r="C32" s="33"/>
      <c r="D32" s="33"/>
      <c r="E32" s="33"/>
      <c r="F32" s="38" t="s">
        <v>47</v>
      </c>
      <c r="G32" s="33"/>
      <c r="H32" s="33"/>
      <c r="I32" s="38" t="s">
        <v>46</v>
      </c>
      <c r="J32" s="38" t="s">
        <v>48</v>
      </c>
      <c r="K32" s="33"/>
      <c r="L32" s="112"/>
      <c r="S32" s="33"/>
      <c r="T32" s="33"/>
      <c r="U32" s="33"/>
      <c r="V32" s="33"/>
      <c r="W32" s="33"/>
      <c r="X32" s="33"/>
      <c r="Y32" s="33"/>
      <c r="Z32" s="33"/>
      <c r="AA32" s="33"/>
      <c r="AB32" s="33"/>
      <c r="AC32" s="33"/>
      <c r="AD32" s="33"/>
      <c r="AE32" s="33"/>
    </row>
    <row r="33" hidden="1" s="2" customFormat="1" ht="14.4" customHeight="1">
      <c r="A33" s="33"/>
      <c r="B33" s="34"/>
      <c r="C33" s="33"/>
      <c r="D33" s="42" t="s">
        <v>49</v>
      </c>
      <c r="E33" s="29" t="s">
        <v>50</v>
      </c>
      <c r="F33" s="117">
        <f>ROUND((SUM(BE86:BE275)),  2)</f>
        <v>0</v>
      </c>
      <c r="G33" s="33"/>
      <c r="H33" s="33"/>
      <c r="I33" s="118">
        <v>0.20999999999999999</v>
      </c>
      <c r="J33" s="117">
        <f>ROUND(((SUM(BE86:BE275))*I33),  2)</f>
        <v>0</v>
      </c>
      <c r="K33" s="33"/>
      <c r="L33" s="112"/>
      <c r="S33" s="33"/>
      <c r="T33" s="33"/>
      <c r="U33" s="33"/>
      <c r="V33" s="33"/>
      <c r="W33" s="33"/>
      <c r="X33" s="33"/>
      <c r="Y33" s="33"/>
      <c r="Z33" s="33"/>
      <c r="AA33" s="33"/>
      <c r="AB33" s="33"/>
      <c r="AC33" s="33"/>
      <c r="AD33" s="33"/>
      <c r="AE33" s="33"/>
    </row>
    <row r="34" hidden="1" s="2" customFormat="1" ht="14.4" customHeight="1">
      <c r="A34" s="33"/>
      <c r="B34" s="34"/>
      <c r="C34" s="33"/>
      <c r="D34" s="33"/>
      <c r="E34" s="29" t="s">
        <v>51</v>
      </c>
      <c r="F34" s="117">
        <f>ROUND((SUM(BF86:BF275)),  2)</f>
        <v>0</v>
      </c>
      <c r="G34" s="33"/>
      <c r="H34" s="33"/>
      <c r="I34" s="118">
        <v>0.14999999999999999</v>
      </c>
      <c r="J34" s="117">
        <f>ROUND(((SUM(BF86:BF275))*I34),  2)</f>
        <v>0</v>
      </c>
      <c r="K34" s="33"/>
      <c r="L34" s="112"/>
      <c r="S34" s="33"/>
      <c r="T34" s="33"/>
      <c r="U34" s="33"/>
      <c r="V34" s="33"/>
      <c r="W34" s="33"/>
      <c r="X34" s="33"/>
      <c r="Y34" s="33"/>
      <c r="Z34" s="33"/>
      <c r="AA34" s="33"/>
      <c r="AB34" s="33"/>
      <c r="AC34" s="33"/>
      <c r="AD34" s="33"/>
      <c r="AE34" s="33"/>
    </row>
    <row r="35" s="2" customFormat="1" ht="14.4" customHeight="1">
      <c r="A35" s="33"/>
      <c r="B35" s="34"/>
      <c r="C35" s="33"/>
      <c r="D35" s="29" t="s">
        <v>49</v>
      </c>
      <c r="E35" s="29" t="s">
        <v>52</v>
      </c>
      <c r="F35" s="117">
        <f>ROUND((SUM(BG86:BG275)),  2)</f>
        <v>884271.81000000006</v>
      </c>
      <c r="G35" s="33"/>
      <c r="H35" s="33"/>
      <c r="I35" s="118">
        <v>0.20999999999999999</v>
      </c>
      <c r="J35" s="117">
        <f>0</f>
        <v>0</v>
      </c>
      <c r="K35" s="33"/>
      <c r="L35" s="112"/>
      <c r="S35" s="33"/>
      <c r="T35" s="33"/>
      <c r="U35" s="33"/>
      <c r="V35" s="33"/>
      <c r="W35" s="33"/>
      <c r="X35" s="33"/>
      <c r="Y35" s="33"/>
      <c r="Z35" s="33"/>
      <c r="AA35" s="33"/>
      <c r="AB35" s="33"/>
      <c r="AC35" s="33"/>
      <c r="AD35" s="33"/>
      <c r="AE35" s="33"/>
    </row>
    <row r="36" s="2" customFormat="1" ht="14.4" customHeight="1">
      <c r="A36" s="33"/>
      <c r="B36" s="34"/>
      <c r="C36" s="33"/>
      <c r="D36" s="33"/>
      <c r="E36" s="29" t="s">
        <v>53</v>
      </c>
      <c r="F36" s="117">
        <f>ROUND((SUM(BH86:BH275)),  2)</f>
        <v>0</v>
      </c>
      <c r="G36" s="33"/>
      <c r="H36" s="33"/>
      <c r="I36" s="118">
        <v>0.14999999999999999</v>
      </c>
      <c r="J36" s="117">
        <f>0</f>
        <v>0</v>
      </c>
      <c r="K36" s="33"/>
      <c r="L36" s="112"/>
      <c r="S36" s="33"/>
      <c r="T36" s="33"/>
      <c r="U36" s="33"/>
      <c r="V36" s="33"/>
      <c r="W36" s="33"/>
      <c r="X36" s="33"/>
      <c r="Y36" s="33"/>
      <c r="Z36" s="33"/>
      <c r="AA36" s="33"/>
      <c r="AB36" s="33"/>
      <c r="AC36" s="33"/>
      <c r="AD36" s="33"/>
      <c r="AE36" s="33"/>
    </row>
    <row r="37" hidden="1" s="2" customFormat="1" ht="14.4" customHeight="1">
      <c r="A37" s="33"/>
      <c r="B37" s="34"/>
      <c r="C37" s="33"/>
      <c r="D37" s="33"/>
      <c r="E37" s="29" t="s">
        <v>54</v>
      </c>
      <c r="F37" s="117">
        <f>ROUND((SUM(BI86:BI275)),  2)</f>
        <v>0</v>
      </c>
      <c r="G37" s="33"/>
      <c r="H37" s="33"/>
      <c r="I37" s="118">
        <v>0</v>
      </c>
      <c r="J37" s="117">
        <f>0</f>
        <v>0</v>
      </c>
      <c r="K37" s="33"/>
      <c r="L37" s="112"/>
      <c r="S37" s="33"/>
      <c r="T37" s="33"/>
      <c r="U37" s="33"/>
      <c r="V37" s="33"/>
      <c r="W37" s="33"/>
      <c r="X37" s="33"/>
      <c r="Y37" s="33"/>
      <c r="Z37" s="33"/>
      <c r="AA37" s="33"/>
      <c r="AB37" s="33"/>
      <c r="AC37" s="33"/>
      <c r="AD37" s="33"/>
      <c r="AE37" s="33"/>
    </row>
    <row r="38" s="2" customFormat="1" ht="6.96" customHeight="1">
      <c r="A38" s="33"/>
      <c r="B38" s="34"/>
      <c r="C38" s="33"/>
      <c r="D38" s="33"/>
      <c r="E38" s="33"/>
      <c r="F38" s="33"/>
      <c r="G38" s="33"/>
      <c r="H38" s="33"/>
      <c r="I38" s="33"/>
      <c r="J38" s="33"/>
      <c r="K38" s="33"/>
      <c r="L38" s="112"/>
      <c r="S38" s="33"/>
      <c r="T38" s="33"/>
      <c r="U38" s="33"/>
      <c r="V38" s="33"/>
      <c r="W38" s="33"/>
      <c r="X38" s="33"/>
      <c r="Y38" s="33"/>
      <c r="Z38" s="33"/>
      <c r="AA38" s="33"/>
      <c r="AB38" s="33"/>
      <c r="AC38" s="33"/>
      <c r="AD38" s="33"/>
      <c r="AE38" s="33"/>
    </row>
    <row r="39" s="2" customFormat="1" ht="25.44" customHeight="1">
      <c r="A39" s="33"/>
      <c r="B39" s="34"/>
      <c r="C39" s="119"/>
      <c r="D39" s="120" t="s">
        <v>55</v>
      </c>
      <c r="E39" s="71"/>
      <c r="F39" s="71"/>
      <c r="G39" s="121" t="s">
        <v>56</v>
      </c>
      <c r="H39" s="122" t="s">
        <v>57</v>
      </c>
      <c r="I39" s="71"/>
      <c r="J39" s="123">
        <f>SUM(J30:J37)</f>
        <v>884271.81000000006</v>
      </c>
      <c r="K39" s="124"/>
      <c r="L39" s="112"/>
      <c r="S39" s="33"/>
      <c r="T39" s="33"/>
      <c r="U39" s="33"/>
      <c r="V39" s="33"/>
      <c r="W39" s="33"/>
      <c r="X39" s="33"/>
      <c r="Y39" s="33"/>
      <c r="Z39" s="33"/>
      <c r="AA39" s="33"/>
      <c r="AB39" s="33"/>
      <c r="AC39" s="33"/>
      <c r="AD39" s="33"/>
      <c r="AE39" s="33"/>
    </row>
    <row r="40" s="2" customFormat="1" ht="14.4" customHeight="1">
      <c r="A40" s="33"/>
      <c r="B40" s="50"/>
      <c r="C40" s="51"/>
      <c r="D40" s="51"/>
      <c r="E40" s="51"/>
      <c r="F40" s="51"/>
      <c r="G40" s="51"/>
      <c r="H40" s="51"/>
      <c r="I40" s="51"/>
      <c r="J40" s="51"/>
      <c r="K40" s="51"/>
      <c r="L40" s="112"/>
      <c r="S40" s="33"/>
      <c r="T40" s="33"/>
      <c r="U40" s="33"/>
      <c r="V40" s="33"/>
      <c r="W40" s="33"/>
      <c r="X40" s="33"/>
      <c r="Y40" s="33"/>
      <c r="Z40" s="33"/>
      <c r="AA40" s="33"/>
      <c r="AB40" s="33"/>
      <c r="AC40" s="33"/>
      <c r="AD40" s="33"/>
      <c r="AE40" s="33"/>
    </row>
    <row r="44" s="2" customFormat="1" ht="6.96" customHeight="1">
      <c r="A44" s="33"/>
      <c r="B44" s="52"/>
      <c r="C44" s="53"/>
      <c r="D44" s="53"/>
      <c r="E44" s="53"/>
      <c r="F44" s="53"/>
      <c r="G44" s="53"/>
      <c r="H44" s="53"/>
      <c r="I44" s="53"/>
      <c r="J44" s="53"/>
      <c r="K44" s="53"/>
      <c r="L44" s="112"/>
      <c r="S44" s="33"/>
      <c r="T44" s="33"/>
      <c r="U44" s="33"/>
      <c r="V44" s="33"/>
      <c r="W44" s="33"/>
      <c r="X44" s="33"/>
      <c r="Y44" s="33"/>
      <c r="Z44" s="33"/>
      <c r="AA44" s="33"/>
      <c r="AB44" s="33"/>
      <c r="AC44" s="33"/>
      <c r="AD44" s="33"/>
      <c r="AE44" s="33"/>
    </row>
    <row r="45" s="2" customFormat="1" ht="24.96" customHeight="1">
      <c r="A45" s="33"/>
      <c r="B45" s="34"/>
      <c r="C45" s="23" t="s">
        <v>115</v>
      </c>
      <c r="D45" s="33"/>
      <c r="E45" s="33"/>
      <c r="F45" s="33"/>
      <c r="G45" s="33"/>
      <c r="H45" s="33"/>
      <c r="I45" s="33"/>
      <c r="J45" s="33"/>
      <c r="K45" s="33"/>
      <c r="L45" s="112"/>
      <c r="S45" s="33"/>
      <c r="T45" s="33"/>
      <c r="U45" s="33"/>
      <c r="V45" s="33"/>
      <c r="W45" s="33"/>
      <c r="X45" s="33"/>
      <c r="Y45" s="33"/>
      <c r="Z45" s="33"/>
      <c r="AA45" s="33"/>
      <c r="AB45" s="33"/>
      <c r="AC45" s="33"/>
      <c r="AD45" s="33"/>
      <c r="AE45" s="33"/>
    </row>
    <row r="46" s="2" customFormat="1" ht="6.96" customHeight="1">
      <c r="A46" s="33"/>
      <c r="B46" s="34"/>
      <c r="C46" s="33"/>
      <c r="D46" s="33"/>
      <c r="E46" s="33"/>
      <c r="F46" s="33"/>
      <c r="G46" s="33"/>
      <c r="H46" s="33"/>
      <c r="I46" s="33"/>
      <c r="J46" s="33"/>
      <c r="K46" s="33"/>
      <c r="L46" s="112"/>
      <c r="S46" s="33"/>
      <c r="T46" s="33"/>
      <c r="U46" s="33"/>
      <c r="V46" s="33"/>
      <c r="W46" s="33"/>
      <c r="X46" s="33"/>
      <c r="Y46" s="33"/>
      <c r="Z46" s="33"/>
      <c r="AA46" s="33"/>
      <c r="AB46" s="33"/>
      <c r="AC46" s="33"/>
      <c r="AD46" s="33"/>
      <c r="AE46" s="33"/>
    </row>
    <row r="47" s="2" customFormat="1" ht="12" customHeight="1">
      <c r="A47" s="33"/>
      <c r="B47" s="34"/>
      <c r="C47" s="29" t="s">
        <v>15</v>
      </c>
      <c r="D47" s="33"/>
      <c r="E47" s="33"/>
      <c r="F47" s="33"/>
      <c r="G47" s="33"/>
      <c r="H47" s="33"/>
      <c r="I47" s="33"/>
      <c r="J47" s="33"/>
      <c r="K47" s="33"/>
      <c r="L47" s="112"/>
      <c r="S47" s="33"/>
      <c r="T47" s="33"/>
      <c r="U47" s="33"/>
      <c r="V47" s="33"/>
      <c r="W47" s="33"/>
      <c r="X47" s="33"/>
      <c r="Y47" s="33"/>
      <c r="Z47" s="33"/>
      <c r="AA47" s="33"/>
      <c r="AB47" s="33"/>
      <c r="AC47" s="33"/>
      <c r="AD47" s="33"/>
      <c r="AE47" s="33"/>
    </row>
    <row r="48" s="2" customFormat="1" ht="16.5" customHeight="1">
      <c r="A48" s="33"/>
      <c r="B48" s="34"/>
      <c r="C48" s="33"/>
      <c r="D48" s="33"/>
      <c r="E48" s="111" t="str">
        <f>E7</f>
        <v>REKONSTRUKCE BUDOVY OŘ PLZEŇ, TRÄGEROVA ULICE, ČESKÉ BUDĚJOVICE</v>
      </c>
      <c r="F48" s="29"/>
      <c r="G48" s="29"/>
      <c r="H48" s="29"/>
      <c r="I48" s="33"/>
      <c r="J48" s="33"/>
      <c r="K48" s="33"/>
      <c r="L48" s="112"/>
      <c r="S48" s="33"/>
      <c r="T48" s="33"/>
      <c r="U48" s="33"/>
      <c r="V48" s="33"/>
      <c r="W48" s="33"/>
      <c r="X48" s="33"/>
      <c r="Y48" s="33"/>
      <c r="Z48" s="33"/>
      <c r="AA48" s="33"/>
      <c r="AB48" s="33"/>
      <c r="AC48" s="33"/>
      <c r="AD48" s="33"/>
      <c r="AE48" s="33"/>
    </row>
    <row r="49" s="2" customFormat="1" ht="12" customHeight="1">
      <c r="A49" s="33"/>
      <c r="B49" s="34"/>
      <c r="C49" s="29" t="s">
        <v>113</v>
      </c>
      <c r="D49" s="33"/>
      <c r="E49" s="33"/>
      <c r="F49" s="33"/>
      <c r="G49" s="33"/>
      <c r="H49" s="33"/>
      <c r="I49" s="33"/>
      <c r="J49" s="33"/>
      <c r="K49" s="33"/>
      <c r="L49" s="112"/>
      <c r="S49" s="33"/>
      <c r="T49" s="33"/>
      <c r="U49" s="33"/>
      <c r="V49" s="33"/>
      <c r="W49" s="33"/>
      <c r="X49" s="33"/>
      <c r="Y49" s="33"/>
      <c r="Z49" s="33"/>
      <c r="AA49" s="33"/>
      <c r="AB49" s="33"/>
      <c r="AC49" s="33"/>
      <c r="AD49" s="33"/>
      <c r="AE49" s="33"/>
    </row>
    <row r="50" s="2" customFormat="1" ht="16.5" customHeight="1">
      <c r="A50" s="33"/>
      <c r="B50" s="34"/>
      <c r="C50" s="33"/>
      <c r="D50" s="33"/>
      <c r="E50" s="57" t="str">
        <f>E9</f>
        <v>SO 02-1 - Oplocení</v>
      </c>
      <c r="F50" s="33"/>
      <c r="G50" s="33"/>
      <c r="H50" s="33"/>
      <c r="I50" s="33"/>
      <c r="J50" s="33"/>
      <c r="K50" s="33"/>
      <c r="L50" s="112"/>
      <c r="S50" s="33"/>
      <c r="T50" s="33"/>
      <c r="U50" s="33"/>
      <c r="V50" s="33"/>
      <c r="W50" s="33"/>
      <c r="X50" s="33"/>
      <c r="Y50" s="33"/>
      <c r="Z50" s="33"/>
      <c r="AA50" s="33"/>
      <c r="AB50" s="33"/>
      <c r="AC50" s="33"/>
      <c r="AD50" s="33"/>
      <c r="AE50" s="33"/>
    </row>
    <row r="51" s="2" customFormat="1" ht="6.96" customHeight="1">
      <c r="A51" s="33"/>
      <c r="B51" s="34"/>
      <c r="C51" s="33"/>
      <c r="D51" s="33"/>
      <c r="E51" s="33"/>
      <c r="F51" s="33"/>
      <c r="G51" s="33"/>
      <c r="H51" s="33"/>
      <c r="I51" s="33"/>
      <c r="J51" s="33"/>
      <c r="K51" s="33"/>
      <c r="L51" s="112"/>
      <c r="S51" s="33"/>
      <c r="T51" s="33"/>
      <c r="U51" s="33"/>
      <c r="V51" s="33"/>
      <c r="W51" s="33"/>
      <c r="X51" s="33"/>
      <c r="Y51" s="33"/>
      <c r="Z51" s="33"/>
      <c r="AA51" s="33"/>
      <c r="AB51" s="33"/>
      <c r="AC51" s="33"/>
      <c r="AD51" s="33"/>
      <c r="AE51" s="33"/>
    </row>
    <row r="52" s="2" customFormat="1" ht="12" customHeight="1">
      <c r="A52" s="33"/>
      <c r="B52" s="34"/>
      <c r="C52" s="29" t="s">
        <v>21</v>
      </c>
      <c r="D52" s="33"/>
      <c r="E52" s="33"/>
      <c r="F52" s="26" t="str">
        <f>F12</f>
        <v>České Budějovice</v>
      </c>
      <c r="G52" s="33"/>
      <c r="H52" s="33"/>
      <c r="I52" s="29" t="s">
        <v>23</v>
      </c>
      <c r="J52" s="59" t="str">
        <f>IF(J12="","",J12)</f>
        <v>25. 7. 2019</v>
      </c>
      <c r="K52" s="33"/>
      <c r="L52" s="112"/>
      <c r="S52" s="33"/>
      <c r="T52" s="33"/>
      <c r="U52" s="33"/>
      <c r="V52" s="33"/>
      <c r="W52" s="33"/>
      <c r="X52" s="33"/>
      <c r="Y52" s="33"/>
      <c r="Z52" s="33"/>
      <c r="AA52" s="33"/>
      <c r="AB52" s="33"/>
      <c r="AC52" s="33"/>
      <c r="AD52" s="33"/>
      <c r="AE52" s="33"/>
    </row>
    <row r="53" s="2" customFormat="1" ht="6.96" customHeight="1">
      <c r="A53" s="33"/>
      <c r="B53" s="34"/>
      <c r="C53" s="33"/>
      <c r="D53" s="33"/>
      <c r="E53" s="33"/>
      <c r="F53" s="33"/>
      <c r="G53" s="33"/>
      <c r="H53" s="33"/>
      <c r="I53" s="33"/>
      <c r="J53" s="33"/>
      <c r="K53" s="33"/>
      <c r="L53" s="112"/>
      <c r="S53" s="33"/>
      <c r="T53" s="33"/>
      <c r="U53" s="33"/>
      <c r="V53" s="33"/>
      <c r="W53" s="33"/>
      <c r="X53" s="33"/>
      <c r="Y53" s="33"/>
      <c r="Z53" s="33"/>
      <c r="AA53" s="33"/>
      <c r="AB53" s="33"/>
      <c r="AC53" s="33"/>
      <c r="AD53" s="33"/>
      <c r="AE53" s="33"/>
    </row>
    <row r="54" s="2" customFormat="1" ht="27.9" customHeight="1">
      <c r="A54" s="33"/>
      <c r="B54" s="34"/>
      <c r="C54" s="29" t="s">
        <v>29</v>
      </c>
      <c r="D54" s="33"/>
      <c r="E54" s="33"/>
      <c r="F54" s="26" t="str">
        <f>E15</f>
        <v>Správa železniční dopravní cesty, státní o.</v>
      </c>
      <c r="G54" s="33"/>
      <c r="H54" s="33"/>
      <c r="I54" s="29" t="s">
        <v>37</v>
      </c>
      <c r="J54" s="31" t="str">
        <f>E21</f>
        <v>ATELIÉR DoPI, s.r.o.</v>
      </c>
      <c r="K54" s="33"/>
      <c r="L54" s="112"/>
      <c r="S54" s="33"/>
      <c r="T54" s="33"/>
      <c r="U54" s="33"/>
      <c r="V54" s="33"/>
      <c r="W54" s="33"/>
      <c r="X54" s="33"/>
      <c r="Y54" s="33"/>
      <c r="Z54" s="33"/>
      <c r="AA54" s="33"/>
      <c r="AB54" s="33"/>
      <c r="AC54" s="33"/>
      <c r="AD54" s="33"/>
      <c r="AE54" s="33"/>
    </row>
    <row r="55" s="2" customFormat="1" ht="15.15" customHeight="1">
      <c r="A55" s="33"/>
      <c r="B55" s="34"/>
      <c r="C55" s="29" t="s">
        <v>35</v>
      </c>
      <c r="D55" s="33"/>
      <c r="E55" s="33"/>
      <c r="F55" s="26" t="str">
        <f>IF(E18="","",E18)</f>
        <v xml:space="preserve"> </v>
      </c>
      <c r="G55" s="33"/>
      <c r="H55" s="33"/>
      <c r="I55" s="29" t="s">
        <v>42</v>
      </c>
      <c r="J55" s="31" t="str">
        <f>E24</f>
        <v xml:space="preserve"> </v>
      </c>
      <c r="K55" s="33"/>
      <c r="L55" s="112"/>
      <c r="S55" s="33"/>
      <c r="T55" s="33"/>
      <c r="U55" s="33"/>
      <c r="V55" s="33"/>
      <c r="W55" s="33"/>
      <c r="X55" s="33"/>
      <c r="Y55" s="33"/>
      <c r="Z55" s="33"/>
      <c r="AA55" s="33"/>
      <c r="AB55" s="33"/>
      <c r="AC55" s="33"/>
      <c r="AD55" s="33"/>
      <c r="AE55" s="33"/>
    </row>
    <row r="56" s="2" customFormat="1" ht="10.32" customHeight="1">
      <c r="A56" s="33"/>
      <c r="B56" s="34"/>
      <c r="C56" s="33"/>
      <c r="D56" s="33"/>
      <c r="E56" s="33"/>
      <c r="F56" s="33"/>
      <c r="G56" s="33"/>
      <c r="H56" s="33"/>
      <c r="I56" s="33"/>
      <c r="J56" s="33"/>
      <c r="K56" s="33"/>
      <c r="L56" s="112"/>
      <c r="S56" s="33"/>
      <c r="T56" s="33"/>
      <c r="U56" s="33"/>
      <c r="V56" s="33"/>
      <c r="W56" s="33"/>
      <c r="X56" s="33"/>
      <c r="Y56" s="33"/>
      <c r="Z56" s="33"/>
      <c r="AA56" s="33"/>
      <c r="AB56" s="33"/>
      <c r="AC56" s="33"/>
      <c r="AD56" s="33"/>
      <c r="AE56" s="33"/>
    </row>
    <row r="57" s="2" customFormat="1" ht="29.28" customHeight="1">
      <c r="A57" s="33"/>
      <c r="B57" s="34"/>
      <c r="C57" s="125" t="s">
        <v>116</v>
      </c>
      <c r="D57" s="119"/>
      <c r="E57" s="119"/>
      <c r="F57" s="119"/>
      <c r="G57" s="119"/>
      <c r="H57" s="119"/>
      <c r="I57" s="119"/>
      <c r="J57" s="126" t="s">
        <v>117</v>
      </c>
      <c r="K57" s="119"/>
      <c r="L57" s="112"/>
      <c r="S57" s="33"/>
      <c r="T57" s="33"/>
      <c r="U57" s="33"/>
      <c r="V57" s="33"/>
      <c r="W57" s="33"/>
      <c r="X57" s="33"/>
      <c r="Y57" s="33"/>
      <c r="Z57" s="33"/>
      <c r="AA57" s="33"/>
      <c r="AB57" s="33"/>
      <c r="AC57" s="33"/>
      <c r="AD57" s="33"/>
      <c r="AE57" s="33"/>
    </row>
    <row r="58" s="2" customFormat="1" ht="10.32" customHeight="1">
      <c r="A58" s="33"/>
      <c r="B58" s="34"/>
      <c r="C58" s="33"/>
      <c r="D58" s="33"/>
      <c r="E58" s="33"/>
      <c r="F58" s="33"/>
      <c r="G58" s="33"/>
      <c r="H58" s="33"/>
      <c r="I58" s="33"/>
      <c r="J58" s="33"/>
      <c r="K58" s="33"/>
      <c r="L58" s="112"/>
      <c r="S58" s="33"/>
      <c r="T58" s="33"/>
      <c r="U58" s="33"/>
      <c r="V58" s="33"/>
      <c r="W58" s="33"/>
      <c r="X58" s="33"/>
      <c r="Y58" s="33"/>
      <c r="Z58" s="33"/>
      <c r="AA58" s="33"/>
      <c r="AB58" s="33"/>
      <c r="AC58" s="33"/>
      <c r="AD58" s="33"/>
      <c r="AE58" s="33"/>
    </row>
    <row r="59" s="2" customFormat="1" ht="22.8" customHeight="1">
      <c r="A59" s="33"/>
      <c r="B59" s="34"/>
      <c r="C59" s="127" t="s">
        <v>77</v>
      </c>
      <c r="D59" s="33"/>
      <c r="E59" s="33"/>
      <c r="F59" s="33"/>
      <c r="G59" s="33"/>
      <c r="H59" s="33"/>
      <c r="I59" s="33"/>
      <c r="J59" s="85">
        <f>J86</f>
        <v>884271.81000000006</v>
      </c>
      <c r="K59" s="33"/>
      <c r="L59" s="112"/>
      <c r="S59" s="33"/>
      <c r="T59" s="33"/>
      <c r="U59" s="33"/>
      <c r="V59" s="33"/>
      <c r="W59" s="33"/>
      <c r="X59" s="33"/>
      <c r="Y59" s="33"/>
      <c r="Z59" s="33"/>
      <c r="AA59" s="33"/>
      <c r="AB59" s="33"/>
      <c r="AC59" s="33"/>
      <c r="AD59" s="33"/>
      <c r="AE59" s="33"/>
      <c r="AU59" s="19" t="s">
        <v>118</v>
      </c>
    </row>
    <row r="60" s="9" customFormat="1" ht="24.96" customHeight="1">
      <c r="A60" s="9"/>
      <c r="B60" s="128"/>
      <c r="C60" s="9"/>
      <c r="D60" s="129" t="s">
        <v>303</v>
      </c>
      <c r="E60" s="130"/>
      <c r="F60" s="130"/>
      <c r="G60" s="130"/>
      <c r="H60" s="130"/>
      <c r="I60" s="130"/>
      <c r="J60" s="131">
        <f>J87</f>
        <v>884271.81000000006</v>
      </c>
      <c r="K60" s="9"/>
      <c r="L60" s="128"/>
      <c r="S60" s="9"/>
      <c r="T60" s="9"/>
      <c r="U60" s="9"/>
      <c r="V60" s="9"/>
      <c r="W60" s="9"/>
      <c r="X60" s="9"/>
      <c r="Y60" s="9"/>
      <c r="Z60" s="9"/>
      <c r="AA60" s="9"/>
      <c r="AB60" s="9"/>
      <c r="AC60" s="9"/>
      <c r="AD60" s="9"/>
      <c r="AE60" s="9"/>
    </row>
    <row r="61" s="10" customFormat="1" ht="19.92" customHeight="1">
      <c r="A61" s="10"/>
      <c r="B61" s="132"/>
      <c r="C61" s="10"/>
      <c r="D61" s="133" t="s">
        <v>304</v>
      </c>
      <c r="E61" s="134"/>
      <c r="F61" s="134"/>
      <c r="G61" s="134"/>
      <c r="H61" s="134"/>
      <c r="I61" s="134"/>
      <c r="J61" s="135">
        <f>J88</f>
        <v>36731.360000000001</v>
      </c>
      <c r="K61" s="10"/>
      <c r="L61" s="132"/>
      <c r="S61" s="10"/>
      <c r="T61" s="10"/>
      <c r="U61" s="10"/>
      <c r="V61" s="10"/>
      <c r="W61" s="10"/>
      <c r="X61" s="10"/>
      <c r="Y61" s="10"/>
      <c r="Z61" s="10"/>
      <c r="AA61" s="10"/>
      <c r="AB61" s="10"/>
      <c r="AC61" s="10"/>
      <c r="AD61" s="10"/>
      <c r="AE61" s="10"/>
    </row>
    <row r="62" s="10" customFormat="1" ht="19.92" customHeight="1">
      <c r="A62" s="10"/>
      <c r="B62" s="132"/>
      <c r="C62" s="10"/>
      <c r="D62" s="133" t="s">
        <v>676</v>
      </c>
      <c r="E62" s="134"/>
      <c r="F62" s="134"/>
      <c r="G62" s="134"/>
      <c r="H62" s="134"/>
      <c r="I62" s="134"/>
      <c r="J62" s="135">
        <f>J119</f>
        <v>66928.529999999999</v>
      </c>
      <c r="K62" s="10"/>
      <c r="L62" s="132"/>
      <c r="S62" s="10"/>
      <c r="T62" s="10"/>
      <c r="U62" s="10"/>
      <c r="V62" s="10"/>
      <c r="W62" s="10"/>
      <c r="X62" s="10"/>
      <c r="Y62" s="10"/>
      <c r="Z62" s="10"/>
      <c r="AA62" s="10"/>
      <c r="AB62" s="10"/>
      <c r="AC62" s="10"/>
      <c r="AD62" s="10"/>
      <c r="AE62" s="10"/>
    </row>
    <row r="63" s="10" customFormat="1" ht="19.92" customHeight="1">
      <c r="A63" s="10"/>
      <c r="B63" s="132"/>
      <c r="C63" s="10"/>
      <c r="D63" s="133" t="s">
        <v>677</v>
      </c>
      <c r="E63" s="134"/>
      <c r="F63" s="134"/>
      <c r="G63" s="134"/>
      <c r="H63" s="134"/>
      <c r="I63" s="134"/>
      <c r="J63" s="135">
        <f>J145</f>
        <v>634052.5</v>
      </c>
      <c r="K63" s="10"/>
      <c r="L63" s="132"/>
      <c r="S63" s="10"/>
      <c r="T63" s="10"/>
      <c r="U63" s="10"/>
      <c r="V63" s="10"/>
      <c r="W63" s="10"/>
      <c r="X63" s="10"/>
      <c r="Y63" s="10"/>
      <c r="Z63" s="10"/>
      <c r="AA63" s="10"/>
      <c r="AB63" s="10"/>
      <c r="AC63" s="10"/>
      <c r="AD63" s="10"/>
      <c r="AE63" s="10"/>
    </row>
    <row r="64" s="10" customFormat="1" ht="19.92" customHeight="1">
      <c r="A64" s="10"/>
      <c r="B64" s="132"/>
      <c r="C64" s="10"/>
      <c r="D64" s="133" t="s">
        <v>306</v>
      </c>
      <c r="E64" s="134"/>
      <c r="F64" s="134"/>
      <c r="G64" s="134"/>
      <c r="H64" s="134"/>
      <c r="I64" s="134"/>
      <c r="J64" s="135">
        <f>J224</f>
        <v>106944.29000000001</v>
      </c>
      <c r="K64" s="10"/>
      <c r="L64" s="132"/>
      <c r="S64" s="10"/>
      <c r="T64" s="10"/>
      <c r="U64" s="10"/>
      <c r="V64" s="10"/>
      <c r="W64" s="10"/>
      <c r="X64" s="10"/>
      <c r="Y64" s="10"/>
      <c r="Z64" s="10"/>
      <c r="AA64" s="10"/>
      <c r="AB64" s="10"/>
      <c r="AC64" s="10"/>
      <c r="AD64" s="10"/>
      <c r="AE64" s="10"/>
    </row>
    <row r="65" s="10" customFormat="1" ht="19.92" customHeight="1">
      <c r="A65" s="10"/>
      <c r="B65" s="132"/>
      <c r="C65" s="10"/>
      <c r="D65" s="133" t="s">
        <v>308</v>
      </c>
      <c r="E65" s="134"/>
      <c r="F65" s="134"/>
      <c r="G65" s="134"/>
      <c r="H65" s="134"/>
      <c r="I65" s="134"/>
      <c r="J65" s="135">
        <f>J262</f>
        <v>24674.700000000001</v>
      </c>
      <c r="K65" s="10"/>
      <c r="L65" s="132"/>
      <c r="S65" s="10"/>
      <c r="T65" s="10"/>
      <c r="U65" s="10"/>
      <c r="V65" s="10"/>
      <c r="W65" s="10"/>
      <c r="X65" s="10"/>
      <c r="Y65" s="10"/>
      <c r="Z65" s="10"/>
      <c r="AA65" s="10"/>
      <c r="AB65" s="10"/>
      <c r="AC65" s="10"/>
      <c r="AD65" s="10"/>
      <c r="AE65" s="10"/>
    </row>
    <row r="66" s="10" customFormat="1" ht="19.92" customHeight="1">
      <c r="A66" s="10"/>
      <c r="B66" s="132"/>
      <c r="C66" s="10"/>
      <c r="D66" s="133" t="s">
        <v>309</v>
      </c>
      <c r="E66" s="134"/>
      <c r="F66" s="134"/>
      <c r="G66" s="134"/>
      <c r="H66" s="134"/>
      <c r="I66" s="134"/>
      <c r="J66" s="135">
        <f>J273</f>
        <v>14940.43</v>
      </c>
      <c r="K66" s="10"/>
      <c r="L66" s="132"/>
      <c r="S66" s="10"/>
      <c r="T66" s="10"/>
      <c r="U66" s="10"/>
      <c r="V66" s="10"/>
      <c r="W66" s="10"/>
      <c r="X66" s="10"/>
      <c r="Y66" s="10"/>
      <c r="Z66" s="10"/>
      <c r="AA66" s="10"/>
      <c r="AB66" s="10"/>
      <c r="AC66" s="10"/>
      <c r="AD66" s="10"/>
      <c r="AE66" s="10"/>
    </row>
    <row r="67" s="2" customFormat="1" ht="21.84" customHeight="1">
      <c r="A67" s="33"/>
      <c r="B67" s="34"/>
      <c r="C67" s="33"/>
      <c r="D67" s="33"/>
      <c r="E67" s="33"/>
      <c r="F67" s="33"/>
      <c r="G67" s="33"/>
      <c r="H67" s="33"/>
      <c r="I67" s="33"/>
      <c r="J67" s="33"/>
      <c r="K67" s="33"/>
      <c r="L67" s="112"/>
      <c r="S67" s="33"/>
      <c r="T67" s="33"/>
      <c r="U67" s="33"/>
      <c r="V67" s="33"/>
      <c r="W67" s="33"/>
      <c r="X67" s="33"/>
      <c r="Y67" s="33"/>
      <c r="Z67" s="33"/>
      <c r="AA67" s="33"/>
      <c r="AB67" s="33"/>
      <c r="AC67" s="33"/>
      <c r="AD67" s="33"/>
      <c r="AE67" s="33"/>
    </row>
    <row r="68" s="2" customFormat="1" ht="6.96" customHeight="1">
      <c r="A68" s="33"/>
      <c r="B68" s="50"/>
      <c r="C68" s="51"/>
      <c r="D68" s="51"/>
      <c r="E68" s="51"/>
      <c r="F68" s="51"/>
      <c r="G68" s="51"/>
      <c r="H68" s="51"/>
      <c r="I68" s="51"/>
      <c r="J68" s="51"/>
      <c r="K68" s="51"/>
      <c r="L68" s="112"/>
      <c r="S68" s="33"/>
      <c r="T68" s="33"/>
      <c r="U68" s="33"/>
      <c r="V68" s="33"/>
      <c r="W68" s="33"/>
      <c r="X68" s="33"/>
      <c r="Y68" s="33"/>
      <c r="Z68" s="33"/>
      <c r="AA68" s="33"/>
      <c r="AB68" s="33"/>
      <c r="AC68" s="33"/>
      <c r="AD68" s="33"/>
      <c r="AE68" s="33"/>
    </row>
    <row r="72" s="2" customFormat="1" ht="6.96" customHeight="1">
      <c r="A72" s="33"/>
      <c r="B72" s="52"/>
      <c r="C72" s="53"/>
      <c r="D72" s="53"/>
      <c r="E72" s="53"/>
      <c r="F72" s="53"/>
      <c r="G72" s="53"/>
      <c r="H72" s="53"/>
      <c r="I72" s="53"/>
      <c r="J72" s="53"/>
      <c r="K72" s="53"/>
      <c r="L72" s="112"/>
      <c r="S72" s="33"/>
      <c r="T72" s="33"/>
      <c r="U72" s="33"/>
      <c r="V72" s="33"/>
      <c r="W72" s="33"/>
      <c r="X72" s="33"/>
      <c r="Y72" s="33"/>
      <c r="Z72" s="33"/>
      <c r="AA72" s="33"/>
      <c r="AB72" s="33"/>
      <c r="AC72" s="33"/>
      <c r="AD72" s="33"/>
      <c r="AE72" s="33"/>
    </row>
    <row r="73" s="2" customFormat="1" ht="24.96" customHeight="1">
      <c r="A73" s="33"/>
      <c r="B73" s="34"/>
      <c r="C73" s="23" t="s">
        <v>126</v>
      </c>
      <c r="D73" s="33"/>
      <c r="E73" s="33"/>
      <c r="F73" s="33"/>
      <c r="G73" s="33"/>
      <c r="H73" s="33"/>
      <c r="I73" s="33"/>
      <c r="J73" s="33"/>
      <c r="K73" s="33"/>
      <c r="L73" s="112"/>
      <c r="S73" s="33"/>
      <c r="T73" s="33"/>
      <c r="U73" s="33"/>
      <c r="V73" s="33"/>
      <c r="W73" s="33"/>
      <c r="X73" s="33"/>
      <c r="Y73" s="33"/>
      <c r="Z73" s="33"/>
      <c r="AA73" s="33"/>
      <c r="AB73" s="33"/>
      <c r="AC73" s="33"/>
      <c r="AD73" s="33"/>
      <c r="AE73" s="33"/>
    </row>
    <row r="74" s="2" customFormat="1" ht="6.96" customHeight="1">
      <c r="A74" s="33"/>
      <c r="B74" s="34"/>
      <c r="C74" s="33"/>
      <c r="D74" s="33"/>
      <c r="E74" s="33"/>
      <c r="F74" s="33"/>
      <c r="G74" s="33"/>
      <c r="H74" s="33"/>
      <c r="I74" s="33"/>
      <c r="J74" s="33"/>
      <c r="K74" s="33"/>
      <c r="L74" s="112"/>
      <c r="S74" s="33"/>
      <c r="T74" s="33"/>
      <c r="U74" s="33"/>
      <c r="V74" s="33"/>
      <c r="W74" s="33"/>
      <c r="X74" s="33"/>
      <c r="Y74" s="33"/>
      <c r="Z74" s="33"/>
      <c r="AA74" s="33"/>
      <c r="AB74" s="33"/>
      <c r="AC74" s="33"/>
      <c r="AD74" s="33"/>
      <c r="AE74" s="33"/>
    </row>
    <row r="75" s="2" customFormat="1" ht="12" customHeight="1">
      <c r="A75" s="33"/>
      <c r="B75" s="34"/>
      <c r="C75" s="29" t="s">
        <v>15</v>
      </c>
      <c r="D75" s="33"/>
      <c r="E75" s="33"/>
      <c r="F75" s="33"/>
      <c r="G75" s="33"/>
      <c r="H75" s="33"/>
      <c r="I75" s="33"/>
      <c r="J75" s="33"/>
      <c r="K75" s="33"/>
      <c r="L75" s="112"/>
      <c r="S75" s="33"/>
      <c r="T75" s="33"/>
      <c r="U75" s="33"/>
      <c r="V75" s="33"/>
      <c r="W75" s="33"/>
      <c r="X75" s="33"/>
      <c r="Y75" s="33"/>
      <c r="Z75" s="33"/>
      <c r="AA75" s="33"/>
      <c r="AB75" s="33"/>
      <c r="AC75" s="33"/>
      <c r="AD75" s="33"/>
      <c r="AE75" s="33"/>
    </row>
    <row r="76" s="2" customFormat="1" ht="16.5" customHeight="1">
      <c r="A76" s="33"/>
      <c r="B76" s="34"/>
      <c r="C76" s="33"/>
      <c r="D76" s="33"/>
      <c r="E76" s="111" t="str">
        <f>E7</f>
        <v>REKONSTRUKCE BUDOVY OŘ PLZEŇ, TRÄGEROVA ULICE, ČESKÉ BUDĚJOVICE</v>
      </c>
      <c r="F76" s="29"/>
      <c r="G76" s="29"/>
      <c r="H76" s="29"/>
      <c r="I76" s="33"/>
      <c r="J76" s="33"/>
      <c r="K76" s="33"/>
      <c r="L76" s="112"/>
      <c r="S76" s="33"/>
      <c r="T76" s="33"/>
      <c r="U76" s="33"/>
      <c r="V76" s="33"/>
      <c r="W76" s="33"/>
      <c r="X76" s="33"/>
      <c r="Y76" s="33"/>
      <c r="Z76" s="33"/>
      <c r="AA76" s="33"/>
      <c r="AB76" s="33"/>
      <c r="AC76" s="33"/>
      <c r="AD76" s="33"/>
      <c r="AE76" s="33"/>
    </row>
    <row r="77" s="2" customFormat="1" ht="12" customHeight="1">
      <c r="A77" s="33"/>
      <c r="B77" s="34"/>
      <c r="C77" s="29" t="s">
        <v>113</v>
      </c>
      <c r="D77" s="33"/>
      <c r="E77" s="33"/>
      <c r="F77" s="33"/>
      <c r="G77" s="33"/>
      <c r="H77" s="33"/>
      <c r="I77" s="33"/>
      <c r="J77" s="33"/>
      <c r="K77" s="33"/>
      <c r="L77" s="112"/>
      <c r="S77" s="33"/>
      <c r="T77" s="33"/>
      <c r="U77" s="33"/>
      <c r="V77" s="33"/>
      <c r="W77" s="33"/>
      <c r="X77" s="33"/>
      <c r="Y77" s="33"/>
      <c r="Z77" s="33"/>
      <c r="AA77" s="33"/>
      <c r="AB77" s="33"/>
      <c r="AC77" s="33"/>
      <c r="AD77" s="33"/>
      <c r="AE77" s="33"/>
    </row>
    <row r="78" s="2" customFormat="1" ht="16.5" customHeight="1">
      <c r="A78" s="33"/>
      <c r="B78" s="34"/>
      <c r="C78" s="33"/>
      <c r="D78" s="33"/>
      <c r="E78" s="57" t="str">
        <f>E9</f>
        <v>SO 02-1 - Oplocení</v>
      </c>
      <c r="F78" s="33"/>
      <c r="G78" s="33"/>
      <c r="H78" s="33"/>
      <c r="I78" s="33"/>
      <c r="J78" s="33"/>
      <c r="K78" s="33"/>
      <c r="L78" s="112"/>
      <c r="S78" s="33"/>
      <c r="T78" s="33"/>
      <c r="U78" s="33"/>
      <c r="V78" s="33"/>
      <c r="W78" s="33"/>
      <c r="X78" s="33"/>
      <c r="Y78" s="33"/>
      <c r="Z78" s="33"/>
      <c r="AA78" s="33"/>
      <c r="AB78" s="33"/>
      <c r="AC78" s="33"/>
      <c r="AD78" s="33"/>
      <c r="AE78" s="33"/>
    </row>
    <row r="79" s="2" customFormat="1" ht="6.96" customHeight="1">
      <c r="A79" s="33"/>
      <c r="B79" s="34"/>
      <c r="C79" s="33"/>
      <c r="D79" s="33"/>
      <c r="E79" s="33"/>
      <c r="F79" s="33"/>
      <c r="G79" s="33"/>
      <c r="H79" s="33"/>
      <c r="I79" s="33"/>
      <c r="J79" s="33"/>
      <c r="K79" s="33"/>
      <c r="L79" s="112"/>
      <c r="S79" s="33"/>
      <c r="T79" s="33"/>
      <c r="U79" s="33"/>
      <c r="V79" s="33"/>
      <c r="W79" s="33"/>
      <c r="X79" s="33"/>
      <c r="Y79" s="33"/>
      <c r="Z79" s="33"/>
      <c r="AA79" s="33"/>
      <c r="AB79" s="33"/>
      <c r="AC79" s="33"/>
      <c r="AD79" s="33"/>
      <c r="AE79" s="33"/>
    </row>
    <row r="80" s="2" customFormat="1" ht="12" customHeight="1">
      <c r="A80" s="33"/>
      <c r="B80" s="34"/>
      <c r="C80" s="29" t="s">
        <v>21</v>
      </c>
      <c r="D80" s="33"/>
      <c r="E80" s="33"/>
      <c r="F80" s="26" t="str">
        <f>F12</f>
        <v>České Budějovice</v>
      </c>
      <c r="G80" s="33"/>
      <c r="H80" s="33"/>
      <c r="I80" s="29" t="s">
        <v>23</v>
      </c>
      <c r="J80" s="59" t="str">
        <f>IF(J12="","",J12)</f>
        <v>25. 7. 2019</v>
      </c>
      <c r="K80" s="33"/>
      <c r="L80" s="112"/>
      <c r="S80" s="33"/>
      <c r="T80" s="33"/>
      <c r="U80" s="33"/>
      <c r="V80" s="33"/>
      <c r="W80" s="33"/>
      <c r="X80" s="33"/>
      <c r="Y80" s="33"/>
      <c r="Z80" s="33"/>
      <c r="AA80" s="33"/>
      <c r="AB80" s="33"/>
      <c r="AC80" s="33"/>
      <c r="AD80" s="33"/>
      <c r="AE80" s="33"/>
    </row>
    <row r="81" s="2" customFormat="1" ht="6.96" customHeight="1">
      <c r="A81" s="33"/>
      <c r="B81" s="34"/>
      <c r="C81" s="33"/>
      <c r="D81" s="33"/>
      <c r="E81" s="33"/>
      <c r="F81" s="33"/>
      <c r="G81" s="33"/>
      <c r="H81" s="33"/>
      <c r="I81" s="33"/>
      <c r="J81" s="33"/>
      <c r="K81" s="33"/>
      <c r="L81" s="112"/>
      <c r="S81" s="33"/>
      <c r="T81" s="33"/>
      <c r="U81" s="33"/>
      <c r="V81" s="33"/>
      <c r="W81" s="33"/>
      <c r="X81" s="33"/>
      <c r="Y81" s="33"/>
      <c r="Z81" s="33"/>
      <c r="AA81" s="33"/>
      <c r="AB81" s="33"/>
      <c r="AC81" s="33"/>
      <c r="AD81" s="33"/>
      <c r="AE81" s="33"/>
    </row>
    <row r="82" s="2" customFormat="1" ht="27.9" customHeight="1">
      <c r="A82" s="33"/>
      <c r="B82" s="34"/>
      <c r="C82" s="29" t="s">
        <v>29</v>
      </c>
      <c r="D82" s="33"/>
      <c r="E82" s="33"/>
      <c r="F82" s="26" t="str">
        <f>E15</f>
        <v>Správa železniční dopravní cesty, státní o.</v>
      </c>
      <c r="G82" s="33"/>
      <c r="H82" s="33"/>
      <c r="I82" s="29" t="s">
        <v>37</v>
      </c>
      <c r="J82" s="31" t="str">
        <f>E21</f>
        <v>ATELIÉR DoPI, s.r.o.</v>
      </c>
      <c r="K82" s="33"/>
      <c r="L82" s="112"/>
      <c r="S82" s="33"/>
      <c r="T82" s="33"/>
      <c r="U82" s="33"/>
      <c r="V82" s="33"/>
      <c r="W82" s="33"/>
      <c r="X82" s="33"/>
      <c r="Y82" s="33"/>
      <c r="Z82" s="33"/>
      <c r="AA82" s="33"/>
      <c r="AB82" s="33"/>
      <c r="AC82" s="33"/>
      <c r="AD82" s="33"/>
      <c r="AE82" s="33"/>
    </row>
    <row r="83" s="2" customFormat="1" ht="15.15" customHeight="1">
      <c r="A83" s="33"/>
      <c r="B83" s="34"/>
      <c r="C83" s="29" t="s">
        <v>35</v>
      </c>
      <c r="D83" s="33"/>
      <c r="E83" s="33"/>
      <c r="F83" s="26" t="str">
        <f>IF(E18="","",E18)</f>
        <v xml:space="preserve"> </v>
      </c>
      <c r="G83" s="33"/>
      <c r="H83" s="33"/>
      <c r="I83" s="29" t="s">
        <v>42</v>
      </c>
      <c r="J83" s="31" t="str">
        <f>E24</f>
        <v xml:space="preserve"> </v>
      </c>
      <c r="K83" s="33"/>
      <c r="L83" s="112"/>
      <c r="S83" s="33"/>
      <c r="T83" s="33"/>
      <c r="U83" s="33"/>
      <c r="V83" s="33"/>
      <c r="W83" s="33"/>
      <c r="X83" s="33"/>
      <c r="Y83" s="33"/>
      <c r="Z83" s="33"/>
      <c r="AA83" s="33"/>
      <c r="AB83" s="33"/>
      <c r="AC83" s="33"/>
      <c r="AD83" s="33"/>
      <c r="AE83" s="33"/>
    </row>
    <row r="84" s="2" customFormat="1" ht="10.32" customHeight="1">
      <c r="A84" s="33"/>
      <c r="B84" s="34"/>
      <c r="C84" s="33"/>
      <c r="D84" s="33"/>
      <c r="E84" s="33"/>
      <c r="F84" s="33"/>
      <c r="G84" s="33"/>
      <c r="H84" s="33"/>
      <c r="I84" s="33"/>
      <c r="J84" s="33"/>
      <c r="K84" s="33"/>
      <c r="L84" s="112"/>
      <c r="S84" s="33"/>
      <c r="T84" s="33"/>
      <c r="U84" s="33"/>
      <c r="V84" s="33"/>
      <c r="W84" s="33"/>
      <c r="X84" s="33"/>
      <c r="Y84" s="33"/>
      <c r="Z84" s="33"/>
      <c r="AA84" s="33"/>
      <c r="AB84" s="33"/>
      <c r="AC84" s="33"/>
      <c r="AD84" s="33"/>
      <c r="AE84" s="33"/>
    </row>
    <row r="85" s="11" customFormat="1" ht="29.28" customHeight="1">
      <c r="A85" s="136"/>
      <c r="B85" s="137"/>
      <c r="C85" s="138" t="s">
        <v>127</v>
      </c>
      <c r="D85" s="139" t="s">
        <v>64</v>
      </c>
      <c r="E85" s="139" t="s">
        <v>60</v>
      </c>
      <c r="F85" s="139" t="s">
        <v>61</v>
      </c>
      <c r="G85" s="139" t="s">
        <v>128</v>
      </c>
      <c r="H85" s="139" t="s">
        <v>129</v>
      </c>
      <c r="I85" s="139" t="s">
        <v>130</v>
      </c>
      <c r="J85" s="139" t="s">
        <v>117</v>
      </c>
      <c r="K85" s="140" t="s">
        <v>131</v>
      </c>
      <c r="L85" s="141"/>
      <c r="M85" s="75" t="s">
        <v>3</v>
      </c>
      <c r="N85" s="76" t="s">
        <v>49</v>
      </c>
      <c r="O85" s="76" t="s">
        <v>132</v>
      </c>
      <c r="P85" s="76" t="s">
        <v>133</v>
      </c>
      <c r="Q85" s="76" t="s">
        <v>134</v>
      </c>
      <c r="R85" s="76" t="s">
        <v>135</v>
      </c>
      <c r="S85" s="76" t="s">
        <v>136</v>
      </c>
      <c r="T85" s="77" t="s">
        <v>137</v>
      </c>
      <c r="U85" s="136"/>
      <c r="V85" s="136"/>
      <c r="W85" s="136"/>
      <c r="X85" s="136"/>
      <c r="Y85" s="136"/>
      <c r="Z85" s="136"/>
      <c r="AA85" s="136"/>
      <c r="AB85" s="136"/>
      <c r="AC85" s="136"/>
      <c r="AD85" s="136"/>
      <c r="AE85" s="136"/>
    </row>
    <row r="86" s="2" customFormat="1" ht="22.8" customHeight="1">
      <c r="A86" s="33"/>
      <c r="B86" s="34"/>
      <c r="C86" s="82" t="s">
        <v>138</v>
      </c>
      <c r="D86" s="33"/>
      <c r="E86" s="33"/>
      <c r="F86" s="33"/>
      <c r="G86" s="33"/>
      <c r="H86" s="33"/>
      <c r="I86" s="33"/>
      <c r="J86" s="142">
        <f>BK86</f>
        <v>884271.81000000006</v>
      </c>
      <c r="K86" s="33"/>
      <c r="L86" s="34"/>
      <c r="M86" s="78"/>
      <c r="N86" s="63"/>
      <c r="O86" s="79"/>
      <c r="P86" s="143">
        <f>P87</f>
        <v>786.52519599999994</v>
      </c>
      <c r="Q86" s="79"/>
      <c r="R86" s="143">
        <f>R87</f>
        <v>85.116894640000012</v>
      </c>
      <c r="S86" s="79"/>
      <c r="T86" s="144">
        <f>T87</f>
        <v>16.634713999999999</v>
      </c>
      <c r="U86" s="33"/>
      <c r="V86" s="33"/>
      <c r="W86" s="33"/>
      <c r="X86" s="33"/>
      <c r="Y86" s="33"/>
      <c r="Z86" s="33"/>
      <c r="AA86" s="33"/>
      <c r="AB86" s="33"/>
      <c r="AC86" s="33"/>
      <c r="AD86" s="33"/>
      <c r="AE86" s="33"/>
      <c r="AT86" s="19" t="s">
        <v>78</v>
      </c>
      <c r="AU86" s="19" t="s">
        <v>118</v>
      </c>
      <c r="BK86" s="145">
        <f>BK87</f>
        <v>884271.81000000006</v>
      </c>
    </row>
    <row r="87" s="12" customFormat="1" ht="25.92" customHeight="1">
      <c r="A87" s="12"/>
      <c r="B87" s="146"/>
      <c r="C87" s="12"/>
      <c r="D87" s="147" t="s">
        <v>78</v>
      </c>
      <c r="E87" s="148" t="s">
        <v>310</v>
      </c>
      <c r="F87" s="148" t="s">
        <v>311</v>
      </c>
      <c r="G87" s="12"/>
      <c r="H87" s="12"/>
      <c r="I87" s="12"/>
      <c r="J87" s="149">
        <f>BK87</f>
        <v>884271.81000000006</v>
      </c>
      <c r="K87" s="12"/>
      <c r="L87" s="146"/>
      <c r="M87" s="150"/>
      <c r="N87" s="151"/>
      <c r="O87" s="151"/>
      <c r="P87" s="152">
        <f>P88+P119+P145+P224+P262+P273</f>
        <v>786.52519599999994</v>
      </c>
      <c r="Q87" s="151"/>
      <c r="R87" s="152">
        <f>R88+R119+R145+R224+R262+R273</f>
        <v>85.116894640000012</v>
      </c>
      <c r="S87" s="151"/>
      <c r="T87" s="153">
        <f>T88+T119+T145+T224+T262+T273</f>
        <v>16.634713999999999</v>
      </c>
      <c r="U87" s="12"/>
      <c r="V87" s="12"/>
      <c r="W87" s="12"/>
      <c r="X87" s="12"/>
      <c r="Y87" s="12"/>
      <c r="Z87" s="12"/>
      <c r="AA87" s="12"/>
      <c r="AB87" s="12"/>
      <c r="AC87" s="12"/>
      <c r="AD87" s="12"/>
      <c r="AE87" s="12"/>
      <c r="AR87" s="147" t="s">
        <v>87</v>
      </c>
      <c r="AT87" s="154" t="s">
        <v>78</v>
      </c>
      <c r="AU87" s="154" t="s">
        <v>79</v>
      </c>
      <c r="AY87" s="147" t="s">
        <v>142</v>
      </c>
      <c r="BK87" s="155">
        <f>BK88+BK119+BK145+BK224+BK262+BK273</f>
        <v>884271.81000000006</v>
      </c>
    </row>
    <row r="88" s="12" customFormat="1" ht="22.8" customHeight="1">
      <c r="A88" s="12"/>
      <c r="B88" s="146"/>
      <c r="C88" s="12"/>
      <c r="D88" s="147" t="s">
        <v>78</v>
      </c>
      <c r="E88" s="156" t="s">
        <v>87</v>
      </c>
      <c r="F88" s="156" t="s">
        <v>312</v>
      </c>
      <c r="G88" s="12"/>
      <c r="H88" s="12"/>
      <c r="I88" s="12"/>
      <c r="J88" s="157">
        <f>BK88</f>
        <v>36731.360000000001</v>
      </c>
      <c r="K88" s="12"/>
      <c r="L88" s="146"/>
      <c r="M88" s="150"/>
      <c r="N88" s="151"/>
      <c r="O88" s="151"/>
      <c r="P88" s="152">
        <f>SUM(P89:P118)</f>
        <v>65.303135999999995</v>
      </c>
      <c r="Q88" s="151"/>
      <c r="R88" s="152">
        <f>SUM(R89:R118)</f>
        <v>0</v>
      </c>
      <c r="S88" s="151"/>
      <c r="T88" s="153">
        <f>SUM(T89:T118)</f>
        <v>0</v>
      </c>
      <c r="U88" s="12"/>
      <c r="V88" s="12"/>
      <c r="W88" s="12"/>
      <c r="X88" s="12"/>
      <c r="Y88" s="12"/>
      <c r="Z88" s="12"/>
      <c r="AA88" s="12"/>
      <c r="AB88" s="12"/>
      <c r="AC88" s="12"/>
      <c r="AD88" s="12"/>
      <c r="AE88" s="12"/>
      <c r="AR88" s="147" t="s">
        <v>87</v>
      </c>
      <c r="AT88" s="154" t="s">
        <v>78</v>
      </c>
      <c r="AU88" s="154" t="s">
        <v>87</v>
      </c>
      <c r="AY88" s="147" t="s">
        <v>142</v>
      </c>
      <c r="BK88" s="155">
        <f>SUM(BK89:BK118)</f>
        <v>36731.360000000001</v>
      </c>
    </row>
    <row r="89" s="2" customFormat="1" ht="24" customHeight="1">
      <c r="A89" s="33"/>
      <c r="B89" s="158"/>
      <c r="C89" s="159" t="s">
        <v>87</v>
      </c>
      <c r="D89" s="159" t="s">
        <v>145</v>
      </c>
      <c r="E89" s="160" t="s">
        <v>313</v>
      </c>
      <c r="F89" s="161" t="s">
        <v>314</v>
      </c>
      <c r="G89" s="162" t="s">
        <v>315</v>
      </c>
      <c r="H89" s="163">
        <v>2.6880000000000002</v>
      </c>
      <c r="I89" s="164">
        <v>395</v>
      </c>
      <c r="J89" s="164">
        <f>ROUND(I89*H89,2)</f>
        <v>1061.76</v>
      </c>
      <c r="K89" s="161" t="s">
        <v>316</v>
      </c>
      <c r="L89" s="34"/>
      <c r="M89" s="165" t="s">
        <v>3</v>
      </c>
      <c r="N89" s="166" t="s">
        <v>52</v>
      </c>
      <c r="O89" s="167">
        <v>1.272</v>
      </c>
      <c r="P89" s="167">
        <f>O89*H89</f>
        <v>3.4191360000000004</v>
      </c>
      <c r="Q89" s="167">
        <v>0</v>
      </c>
      <c r="R89" s="167">
        <f>Q89*H89</f>
        <v>0</v>
      </c>
      <c r="S89" s="167">
        <v>0</v>
      </c>
      <c r="T89" s="168">
        <f>S89*H89</f>
        <v>0</v>
      </c>
      <c r="U89" s="33"/>
      <c r="V89" s="33"/>
      <c r="W89" s="33"/>
      <c r="X89" s="33"/>
      <c r="Y89" s="33"/>
      <c r="Z89" s="33"/>
      <c r="AA89" s="33"/>
      <c r="AB89" s="33"/>
      <c r="AC89" s="33"/>
      <c r="AD89" s="33"/>
      <c r="AE89" s="33"/>
      <c r="AR89" s="169" t="s">
        <v>151</v>
      </c>
      <c r="AT89" s="169" t="s">
        <v>145</v>
      </c>
      <c r="AU89" s="169" t="s">
        <v>89</v>
      </c>
      <c r="AY89" s="19" t="s">
        <v>142</v>
      </c>
      <c r="BE89" s="170">
        <f>IF(N89="základní",J89,0)</f>
        <v>0</v>
      </c>
      <c r="BF89" s="170">
        <f>IF(N89="snížená",J89,0)</f>
        <v>0</v>
      </c>
      <c r="BG89" s="170">
        <f>IF(N89="zákl. přenesená",J89,0)</f>
        <v>1061.76</v>
      </c>
      <c r="BH89" s="170">
        <f>IF(N89="sníž. přenesená",J89,0)</f>
        <v>0</v>
      </c>
      <c r="BI89" s="170">
        <f>IF(N89="nulová",J89,0)</f>
        <v>0</v>
      </c>
      <c r="BJ89" s="19" t="s">
        <v>151</v>
      </c>
      <c r="BK89" s="170">
        <f>ROUND(I89*H89,2)</f>
        <v>1061.76</v>
      </c>
      <c r="BL89" s="19" t="s">
        <v>151</v>
      </c>
      <c r="BM89" s="169" t="s">
        <v>678</v>
      </c>
    </row>
    <row r="90" s="2" customFormat="1">
      <c r="A90" s="33"/>
      <c r="B90" s="34"/>
      <c r="C90" s="33"/>
      <c r="D90" s="172" t="s">
        <v>318</v>
      </c>
      <c r="E90" s="33"/>
      <c r="F90" s="186" t="s">
        <v>319</v>
      </c>
      <c r="G90" s="33"/>
      <c r="H90" s="33"/>
      <c r="I90" s="33"/>
      <c r="J90" s="33"/>
      <c r="K90" s="33"/>
      <c r="L90" s="34"/>
      <c r="M90" s="187"/>
      <c r="N90" s="188"/>
      <c r="O90" s="67"/>
      <c r="P90" s="67"/>
      <c r="Q90" s="67"/>
      <c r="R90" s="67"/>
      <c r="S90" s="67"/>
      <c r="T90" s="68"/>
      <c r="U90" s="33"/>
      <c r="V90" s="33"/>
      <c r="W90" s="33"/>
      <c r="X90" s="33"/>
      <c r="Y90" s="33"/>
      <c r="Z90" s="33"/>
      <c r="AA90" s="33"/>
      <c r="AB90" s="33"/>
      <c r="AC90" s="33"/>
      <c r="AD90" s="33"/>
      <c r="AE90" s="33"/>
      <c r="AT90" s="19" t="s">
        <v>318</v>
      </c>
      <c r="AU90" s="19" t="s">
        <v>89</v>
      </c>
    </row>
    <row r="91" s="13" customFormat="1">
      <c r="A91" s="13"/>
      <c r="B91" s="171"/>
      <c r="C91" s="13"/>
      <c r="D91" s="172" t="s">
        <v>156</v>
      </c>
      <c r="E91" s="173" t="s">
        <v>3</v>
      </c>
      <c r="F91" s="174" t="s">
        <v>679</v>
      </c>
      <c r="G91" s="13"/>
      <c r="H91" s="175">
        <v>2.6880000000000002</v>
      </c>
      <c r="I91" s="13"/>
      <c r="J91" s="13"/>
      <c r="K91" s="13"/>
      <c r="L91" s="171"/>
      <c r="M91" s="176"/>
      <c r="N91" s="177"/>
      <c r="O91" s="177"/>
      <c r="P91" s="177"/>
      <c r="Q91" s="177"/>
      <c r="R91" s="177"/>
      <c r="S91" s="177"/>
      <c r="T91" s="178"/>
      <c r="U91" s="13"/>
      <c r="V91" s="13"/>
      <c r="W91" s="13"/>
      <c r="X91" s="13"/>
      <c r="Y91" s="13"/>
      <c r="Z91" s="13"/>
      <c r="AA91" s="13"/>
      <c r="AB91" s="13"/>
      <c r="AC91" s="13"/>
      <c r="AD91" s="13"/>
      <c r="AE91" s="13"/>
      <c r="AT91" s="173" t="s">
        <v>156</v>
      </c>
      <c r="AU91" s="173" t="s">
        <v>89</v>
      </c>
      <c r="AV91" s="13" t="s">
        <v>89</v>
      </c>
      <c r="AW91" s="13" t="s">
        <v>41</v>
      </c>
      <c r="AX91" s="13" t="s">
        <v>79</v>
      </c>
      <c r="AY91" s="173" t="s">
        <v>142</v>
      </c>
    </row>
    <row r="92" s="14" customFormat="1">
      <c r="A92" s="14"/>
      <c r="B92" s="179"/>
      <c r="C92" s="14"/>
      <c r="D92" s="172" t="s">
        <v>156</v>
      </c>
      <c r="E92" s="180" t="s">
        <v>3</v>
      </c>
      <c r="F92" s="181" t="s">
        <v>158</v>
      </c>
      <c r="G92" s="14"/>
      <c r="H92" s="182">
        <v>2.6880000000000002</v>
      </c>
      <c r="I92" s="14"/>
      <c r="J92" s="14"/>
      <c r="K92" s="14"/>
      <c r="L92" s="179"/>
      <c r="M92" s="183"/>
      <c r="N92" s="184"/>
      <c r="O92" s="184"/>
      <c r="P92" s="184"/>
      <c r="Q92" s="184"/>
      <c r="R92" s="184"/>
      <c r="S92" s="184"/>
      <c r="T92" s="185"/>
      <c r="U92" s="14"/>
      <c r="V92" s="14"/>
      <c r="W92" s="14"/>
      <c r="X92" s="14"/>
      <c r="Y92" s="14"/>
      <c r="Z92" s="14"/>
      <c r="AA92" s="14"/>
      <c r="AB92" s="14"/>
      <c r="AC92" s="14"/>
      <c r="AD92" s="14"/>
      <c r="AE92" s="14"/>
      <c r="AT92" s="180" t="s">
        <v>156</v>
      </c>
      <c r="AU92" s="180" t="s">
        <v>89</v>
      </c>
      <c r="AV92" s="14" t="s">
        <v>151</v>
      </c>
      <c r="AW92" s="14" t="s">
        <v>4</v>
      </c>
      <c r="AX92" s="14" t="s">
        <v>87</v>
      </c>
      <c r="AY92" s="180" t="s">
        <v>142</v>
      </c>
    </row>
    <row r="93" s="2" customFormat="1" ht="24" customHeight="1">
      <c r="A93" s="33"/>
      <c r="B93" s="158"/>
      <c r="C93" s="159" t="s">
        <v>89</v>
      </c>
      <c r="D93" s="159" t="s">
        <v>145</v>
      </c>
      <c r="E93" s="160" t="s">
        <v>680</v>
      </c>
      <c r="F93" s="161" t="s">
        <v>681</v>
      </c>
      <c r="G93" s="162" t="s">
        <v>315</v>
      </c>
      <c r="H93" s="163">
        <v>10.263999999999999</v>
      </c>
      <c r="I93" s="164">
        <v>1340</v>
      </c>
      <c r="J93" s="164">
        <f>ROUND(I93*H93,2)</f>
        <v>13753.76</v>
      </c>
      <c r="K93" s="161" t="s">
        <v>316</v>
      </c>
      <c r="L93" s="34"/>
      <c r="M93" s="165" t="s">
        <v>3</v>
      </c>
      <c r="N93" s="166" t="s">
        <v>52</v>
      </c>
      <c r="O93" s="167">
        <v>4.2880000000000003</v>
      </c>
      <c r="P93" s="167">
        <f>O93*H93</f>
        <v>44.012031999999998</v>
      </c>
      <c r="Q93" s="167">
        <v>0</v>
      </c>
      <c r="R93" s="167">
        <f>Q93*H93</f>
        <v>0</v>
      </c>
      <c r="S93" s="167">
        <v>0</v>
      </c>
      <c r="T93" s="168">
        <f>S93*H93</f>
        <v>0</v>
      </c>
      <c r="U93" s="33"/>
      <c r="V93" s="33"/>
      <c r="W93" s="33"/>
      <c r="X93" s="33"/>
      <c r="Y93" s="33"/>
      <c r="Z93" s="33"/>
      <c r="AA93" s="33"/>
      <c r="AB93" s="33"/>
      <c r="AC93" s="33"/>
      <c r="AD93" s="33"/>
      <c r="AE93" s="33"/>
      <c r="AR93" s="169" t="s">
        <v>151</v>
      </c>
      <c r="AT93" s="169" t="s">
        <v>145</v>
      </c>
      <c r="AU93" s="169" t="s">
        <v>89</v>
      </c>
      <c r="AY93" s="19" t="s">
        <v>142</v>
      </c>
      <c r="BE93" s="170">
        <f>IF(N93="základní",J93,0)</f>
        <v>0</v>
      </c>
      <c r="BF93" s="170">
        <f>IF(N93="snížená",J93,0)</f>
        <v>0</v>
      </c>
      <c r="BG93" s="170">
        <f>IF(N93="zákl. přenesená",J93,0)</f>
        <v>13753.76</v>
      </c>
      <c r="BH93" s="170">
        <f>IF(N93="sníž. přenesená",J93,0)</f>
        <v>0</v>
      </c>
      <c r="BI93" s="170">
        <f>IF(N93="nulová",J93,0)</f>
        <v>0</v>
      </c>
      <c r="BJ93" s="19" t="s">
        <v>151</v>
      </c>
      <c r="BK93" s="170">
        <f>ROUND(I93*H93,2)</f>
        <v>13753.76</v>
      </c>
      <c r="BL93" s="19" t="s">
        <v>151</v>
      </c>
      <c r="BM93" s="169" t="s">
        <v>682</v>
      </c>
    </row>
    <row r="94" s="2" customFormat="1">
      <c r="A94" s="33"/>
      <c r="B94" s="34"/>
      <c r="C94" s="33"/>
      <c r="D94" s="172" t="s">
        <v>318</v>
      </c>
      <c r="E94" s="33"/>
      <c r="F94" s="186" t="s">
        <v>683</v>
      </c>
      <c r="G94" s="33"/>
      <c r="H94" s="33"/>
      <c r="I94" s="33"/>
      <c r="J94" s="33"/>
      <c r="K94" s="33"/>
      <c r="L94" s="34"/>
      <c r="M94" s="187"/>
      <c r="N94" s="188"/>
      <c r="O94" s="67"/>
      <c r="P94" s="67"/>
      <c r="Q94" s="67"/>
      <c r="R94" s="67"/>
      <c r="S94" s="67"/>
      <c r="T94" s="68"/>
      <c r="U94" s="33"/>
      <c r="V94" s="33"/>
      <c r="W94" s="33"/>
      <c r="X94" s="33"/>
      <c r="Y94" s="33"/>
      <c r="Z94" s="33"/>
      <c r="AA94" s="33"/>
      <c r="AB94" s="33"/>
      <c r="AC94" s="33"/>
      <c r="AD94" s="33"/>
      <c r="AE94" s="33"/>
      <c r="AT94" s="19" t="s">
        <v>318</v>
      </c>
      <c r="AU94" s="19" t="s">
        <v>89</v>
      </c>
    </row>
    <row r="95" s="13" customFormat="1">
      <c r="A95" s="13"/>
      <c r="B95" s="171"/>
      <c r="C95" s="13"/>
      <c r="D95" s="172" t="s">
        <v>156</v>
      </c>
      <c r="E95" s="173" t="s">
        <v>3</v>
      </c>
      <c r="F95" s="174" t="s">
        <v>684</v>
      </c>
      <c r="G95" s="13"/>
      <c r="H95" s="175">
        <v>4.6079999999999997</v>
      </c>
      <c r="I95" s="13"/>
      <c r="J95" s="13"/>
      <c r="K95" s="13"/>
      <c r="L95" s="171"/>
      <c r="M95" s="176"/>
      <c r="N95" s="177"/>
      <c r="O95" s="177"/>
      <c r="P95" s="177"/>
      <c r="Q95" s="177"/>
      <c r="R95" s="177"/>
      <c r="S95" s="177"/>
      <c r="T95" s="178"/>
      <c r="U95" s="13"/>
      <c r="V95" s="13"/>
      <c r="W95" s="13"/>
      <c r="X95" s="13"/>
      <c r="Y95" s="13"/>
      <c r="Z95" s="13"/>
      <c r="AA95" s="13"/>
      <c r="AB95" s="13"/>
      <c r="AC95" s="13"/>
      <c r="AD95" s="13"/>
      <c r="AE95" s="13"/>
      <c r="AT95" s="173" t="s">
        <v>156</v>
      </c>
      <c r="AU95" s="173" t="s">
        <v>89</v>
      </c>
      <c r="AV95" s="13" t="s">
        <v>89</v>
      </c>
      <c r="AW95" s="13" t="s">
        <v>41</v>
      </c>
      <c r="AX95" s="13" t="s">
        <v>79</v>
      </c>
      <c r="AY95" s="173" t="s">
        <v>142</v>
      </c>
    </row>
    <row r="96" s="13" customFormat="1">
      <c r="A96" s="13"/>
      <c r="B96" s="171"/>
      <c r="C96" s="13"/>
      <c r="D96" s="172" t="s">
        <v>156</v>
      </c>
      <c r="E96" s="173" t="s">
        <v>3</v>
      </c>
      <c r="F96" s="174" t="s">
        <v>685</v>
      </c>
      <c r="G96" s="13"/>
      <c r="H96" s="175">
        <v>0.071999999999999995</v>
      </c>
      <c r="I96" s="13"/>
      <c r="J96" s="13"/>
      <c r="K96" s="13"/>
      <c r="L96" s="171"/>
      <c r="M96" s="176"/>
      <c r="N96" s="177"/>
      <c r="O96" s="177"/>
      <c r="P96" s="177"/>
      <c r="Q96" s="177"/>
      <c r="R96" s="177"/>
      <c r="S96" s="177"/>
      <c r="T96" s="178"/>
      <c r="U96" s="13"/>
      <c r="V96" s="13"/>
      <c r="W96" s="13"/>
      <c r="X96" s="13"/>
      <c r="Y96" s="13"/>
      <c r="Z96" s="13"/>
      <c r="AA96" s="13"/>
      <c r="AB96" s="13"/>
      <c r="AC96" s="13"/>
      <c r="AD96" s="13"/>
      <c r="AE96" s="13"/>
      <c r="AT96" s="173" t="s">
        <v>156</v>
      </c>
      <c r="AU96" s="173" t="s">
        <v>89</v>
      </c>
      <c r="AV96" s="13" t="s">
        <v>89</v>
      </c>
      <c r="AW96" s="13" t="s">
        <v>41</v>
      </c>
      <c r="AX96" s="13" t="s">
        <v>79</v>
      </c>
      <c r="AY96" s="173" t="s">
        <v>142</v>
      </c>
    </row>
    <row r="97" s="13" customFormat="1">
      <c r="A97" s="13"/>
      <c r="B97" s="171"/>
      <c r="C97" s="13"/>
      <c r="D97" s="172" t="s">
        <v>156</v>
      </c>
      <c r="E97" s="173" t="s">
        <v>3</v>
      </c>
      <c r="F97" s="174" t="s">
        <v>686</v>
      </c>
      <c r="G97" s="13"/>
      <c r="H97" s="175">
        <v>2.484</v>
      </c>
      <c r="I97" s="13"/>
      <c r="J97" s="13"/>
      <c r="K97" s="13"/>
      <c r="L97" s="171"/>
      <c r="M97" s="176"/>
      <c r="N97" s="177"/>
      <c r="O97" s="177"/>
      <c r="P97" s="177"/>
      <c r="Q97" s="177"/>
      <c r="R97" s="177"/>
      <c r="S97" s="177"/>
      <c r="T97" s="178"/>
      <c r="U97" s="13"/>
      <c r="V97" s="13"/>
      <c r="W97" s="13"/>
      <c r="X97" s="13"/>
      <c r="Y97" s="13"/>
      <c r="Z97" s="13"/>
      <c r="AA97" s="13"/>
      <c r="AB97" s="13"/>
      <c r="AC97" s="13"/>
      <c r="AD97" s="13"/>
      <c r="AE97" s="13"/>
      <c r="AT97" s="173" t="s">
        <v>156</v>
      </c>
      <c r="AU97" s="173" t="s">
        <v>89</v>
      </c>
      <c r="AV97" s="13" t="s">
        <v>89</v>
      </c>
      <c r="AW97" s="13" t="s">
        <v>41</v>
      </c>
      <c r="AX97" s="13" t="s">
        <v>79</v>
      </c>
      <c r="AY97" s="173" t="s">
        <v>142</v>
      </c>
    </row>
    <row r="98" s="13" customFormat="1">
      <c r="A98" s="13"/>
      <c r="B98" s="171"/>
      <c r="C98" s="13"/>
      <c r="D98" s="172" t="s">
        <v>156</v>
      </c>
      <c r="E98" s="173" t="s">
        <v>3</v>
      </c>
      <c r="F98" s="174" t="s">
        <v>687</v>
      </c>
      <c r="G98" s="13"/>
      <c r="H98" s="175">
        <v>1.0800000000000001</v>
      </c>
      <c r="I98" s="13"/>
      <c r="J98" s="13"/>
      <c r="K98" s="13"/>
      <c r="L98" s="171"/>
      <c r="M98" s="176"/>
      <c r="N98" s="177"/>
      <c r="O98" s="177"/>
      <c r="P98" s="177"/>
      <c r="Q98" s="177"/>
      <c r="R98" s="177"/>
      <c r="S98" s="177"/>
      <c r="T98" s="178"/>
      <c r="U98" s="13"/>
      <c r="V98" s="13"/>
      <c r="W98" s="13"/>
      <c r="X98" s="13"/>
      <c r="Y98" s="13"/>
      <c r="Z98" s="13"/>
      <c r="AA98" s="13"/>
      <c r="AB98" s="13"/>
      <c r="AC98" s="13"/>
      <c r="AD98" s="13"/>
      <c r="AE98" s="13"/>
      <c r="AT98" s="173" t="s">
        <v>156</v>
      </c>
      <c r="AU98" s="173" t="s">
        <v>89</v>
      </c>
      <c r="AV98" s="13" t="s">
        <v>89</v>
      </c>
      <c r="AW98" s="13" t="s">
        <v>41</v>
      </c>
      <c r="AX98" s="13" t="s">
        <v>79</v>
      </c>
      <c r="AY98" s="173" t="s">
        <v>142</v>
      </c>
    </row>
    <row r="99" s="13" customFormat="1">
      <c r="A99" s="13"/>
      <c r="B99" s="171"/>
      <c r="C99" s="13"/>
      <c r="D99" s="172" t="s">
        <v>156</v>
      </c>
      <c r="E99" s="173" t="s">
        <v>3</v>
      </c>
      <c r="F99" s="174" t="s">
        <v>688</v>
      </c>
      <c r="G99" s="13"/>
      <c r="H99" s="175">
        <v>0.108</v>
      </c>
      <c r="I99" s="13"/>
      <c r="J99" s="13"/>
      <c r="K99" s="13"/>
      <c r="L99" s="171"/>
      <c r="M99" s="176"/>
      <c r="N99" s="177"/>
      <c r="O99" s="177"/>
      <c r="P99" s="177"/>
      <c r="Q99" s="177"/>
      <c r="R99" s="177"/>
      <c r="S99" s="177"/>
      <c r="T99" s="178"/>
      <c r="U99" s="13"/>
      <c r="V99" s="13"/>
      <c r="W99" s="13"/>
      <c r="X99" s="13"/>
      <c r="Y99" s="13"/>
      <c r="Z99" s="13"/>
      <c r="AA99" s="13"/>
      <c r="AB99" s="13"/>
      <c r="AC99" s="13"/>
      <c r="AD99" s="13"/>
      <c r="AE99" s="13"/>
      <c r="AT99" s="173" t="s">
        <v>156</v>
      </c>
      <c r="AU99" s="173" t="s">
        <v>89</v>
      </c>
      <c r="AV99" s="13" t="s">
        <v>89</v>
      </c>
      <c r="AW99" s="13" t="s">
        <v>41</v>
      </c>
      <c r="AX99" s="13" t="s">
        <v>79</v>
      </c>
      <c r="AY99" s="173" t="s">
        <v>142</v>
      </c>
    </row>
    <row r="100" s="13" customFormat="1">
      <c r="A100" s="13"/>
      <c r="B100" s="171"/>
      <c r="C100" s="13"/>
      <c r="D100" s="172" t="s">
        <v>156</v>
      </c>
      <c r="E100" s="173" t="s">
        <v>3</v>
      </c>
      <c r="F100" s="174" t="s">
        <v>689</v>
      </c>
      <c r="G100" s="13"/>
      <c r="H100" s="175">
        <v>1.0800000000000001</v>
      </c>
      <c r="I100" s="13"/>
      <c r="J100" s="13"/>
      <c r="K100" s="13"/>
      <c r="L100" s="171"/>
      <c r="M100" s="176"/>
      <c r="N100" s="177"/>
      <c r="O100" s="177"/>
      <c r="P100" s="177"/>
      <c r="Q100" s="177"/>
      <c r="R100" s="177"/>
      <c r="S100" s="177"/>
      <c r="T100" s="178"/>
      <c r="U100" s="13"/>
      <c r="V100" s="13"/>
      <c r="W100" s="13"/>
      <c r="X100" s="13"/>
      <c r="Y100" s="13"/>
      <c r="Z100" s="13"/>
      <c r="AA100" s="13"/>
      <c r="AB100" s="13"/>
      <c r="AC100" s="13"/>
      <c r="AD100" s="13"/>
      <c r="AE100" s="13"/>
      <c r="AT100" s="173" t="s">
        <v>156</v>
      </c>
      <c r="AU100" s="173" t="s">
        <v>89</v>
      </c>
      <c r="AV100" s="13" t="s">
        <v>89</v>
      </c>
      <c r="AW100" s="13" t="s">
        <v>41</v>
      </c>
      <c r="AX100" s="13" t="s">
        <v>79</v>
      </c>
      <c r="AY100" s="173" t="s">
        <v>142</v>
      </c>
    </row>
    <row r="101" s="13" customFormat="1">
      <c r="A101" s="13"/>
      <c r="B101" s="171"/>
      <c r="C101" s="13"/>
      <c r="D101" s="172" t="s">
        <v>156</v>
      </c>
      <c r="E101" s="173" t="s">
        <v>3</v>
      </c>
      <c r="F101" s="174" t="s">
        <v>690</v>
      </c>
      <c r="G101" s="13"/>
      <c r="H101" s="175">
        <v>0.83199999999999996</v>
      </c>
      <c r="I101" s="13"/>
      <c r="J101" s="13"/>
      <c r="K101" s="13"/>
      <c r="L101" s="171"/>
      <c r="M101" s="176"/>
      <c r="N101" s="177"/>
      <c r="O101" s="177"/>
      <c r="P101" s="177"/>
      <c r="Q101" s="177"/>
      <c r="R101" s="177"/>
      <c r="S101" s="177"/>
      <c r="T101" s="178"/>
      <c r="U101" s="13"/>
      <c r="V101" s="13"/>
      <c r="W101" s="13"/>
      <c r="X101" s="13"/>
      <c r="Y101" s="13"/>
      <c r="Z101" s="13"/>
      <c r="AA101" s="13"/>
      <c r="AB101" s="13"/>
      <c r="AC101" s="13"/>
      <c r="AD101" s="13"/>
      <c r="AE101" s="13"/>
      <c r="AT101" s="173" t="s">
        <v>156</v>
      </c>
      <c r="AU101" s="173" t="s">
        <v>89</v>
      </c>
      <c r="AV101" s="13" t="s">
        <v>89</v>
      </c>
      <c r="AW101" s="13" t="s">
        <v>41</v>
      </c>
      <c r="AX101" s="13" t="s">
        <v>79</v>
      </c>
      <c r="AY101" s="173" t="s">
        <v>142</v>
      </c>
    </row>
    <row r="102" s="14" customFormat="1">
      <c r="A102" s="14"/>
      <c r="B102" s="179"/>
      <c r="C102" s="14"/>
      <c r="D102" s="172" t="s">
        <v>156</v>
      </c>
      <c r="E102" s="180" t="s">
        <v>3</v>
      </c>
      <c r="F102" s="181" t="s">
        <v>158</v>
      </c>
      <c r="G102" s="14"/>
      <c r="H102" s="182">
        <v>10.264000000000001</v>
      </c>
      <c r="I102" s="14"/>
      <c r="J102" s="14"/>
      <c r="K102" s="14"/>
      <c r="L102" s="179"/>
      <c r="M102" s="183"/>
      <c r="N102" s="184"/>
      <c r="O102" s="184"/>
      <c r="P102" s="184"/>
      <c r="Q102" s="184"/>
      <c r="R102" s="184"/>
      <c r="S102" s="184"/>
      <c r="T102" s="185"/>
      <c r="U102" s="14"/>
      <c r="V102" s="14"/>
      <c r="W102" s="14"/>
      <c r="X102" s="14"/>
      <c r="Y102" s="14"/>
      <c r="Z102" s="14"/>
      <c r="AA102" s="14"/>
      <c r="AB102" s="14"/>
      <c r="AC102" s="14"/>
      <c r="AD102" s="14"/>
      <c r="AE102" s="14"/>
      <c r="AT102" s="180" t="s">
        <v>156</v>
      </c>
      <c r="AU102" s="180" t="s">
        <v>89</v>
      </c>
      <c r="AV102" s="14" t="s">
        <v>151</v>
      </c>
      <c r="AW102" s="14" t="s">
        <v>4</v>
      </c>
      <c r="AX102" s="14" t="s">
        <v>87</v>
      </c>
      <c r="AY102" s="180" t="s">
        <v>142</v>
      </c>
    </row>
    <row r="103" s="2" customFormat="1" ht="24" customHeight="1">
      <c r="A103" s="33"/>
      <c r="B103" s="158"/>
      <c r="C103" s="159" t="s">
        <v>159</v>
      </c>
      <c r="D103" s="159" t="s">
        <v>145</v>
      </c>
      <c r="E103" s="160" t="s">
        <v>324</v>
      </c>
      <c r="F103" s="161" t="s">
        <v>325</v>
      </c>
      <c r="G103" s="162" t="s">
        <v>315</v>
      </c>
      <c r="H103" s="163">
        <v>3.8399999999999999</v>
      </c>
      <c r="I103" s="164">
        <v>1720</v>
      </c>
      <c r="J103" s="164">
        <f>ROUND(I103*H103,2)</f>
        <v>6604.8000000000002</v>
      </c>
      <c r="K103" s="161" t="s">
        <v>316</v>
      </c>
      <c r="L103" s="34"/>
      <c r="M103" s="165" t="s">
        <v>3</v>
      </c>
      <c r="N103" s="166" t="s">
        <v>52</v>
      </c>
      <c r="O103" s="167">
        <v>3.9369999999999998</v>
      </c>
      <c r="P103" s="167">
        <f>O103*H103</f>
        <v>15.118079999999999</v>
      </c>
      <c r="Q103" s="167">
        <v>0</v>
      </c>
      <c r="R103" s="167">
        <f>Q103*H103</f>
        <v>0</v>
      </c>
      <c r="S103" s="167">
        <v>0</v>
      </c>
      <c r="T103" s="168">
        <f>S103*H103</f>
        <v>0</v>
      </c>
      <c r="U103" s="33"/>
      <c r="V103" s="33"/>
      <c r="W103" s="33"/>
      <c r="X103" s="33"/>
      <c r="Y103" s="33"/>
      <c r="Z103" s="33"/>
      <c r="AA103" s="33"/>
      <c r="AB103" s="33"/>
      <c r="AC103" s="33"/>
      <c r="AD103" s="33"/>
      <c r="AE103" s="33"/>
      <c r="AR103" s="169" t="s">
        <v>151</v>
      </c>
      <c r="AT103" s="169" t="s">
        <v>145</v>
      </c>
      <c r="AU103" s="169" t="s">
        <v>89</v>
      </c>
      <c r="AY103" s="19" t="s">
        <v>142</v>
      </c>
      <c r="BE103" s="170">
        <f>IF(N103="základní",J103,0)</f>
        <v>0</v>
      </c>
      <c r="BF103" s="170">
        <f>IF(N103="snížená",J103,0)</f>
        <v>0</v>
      </c>
      <c r="BG103" s="170">
        <f>IF(N103="zákl. přenesená",J103,0)</f>
        <v>6604.8000000000002</v>
      </c>
      <c r="BH103" s="170">
        <f>IF(N103="sníž. přenesená",J103,0)</f>
        <v>0</v>
      </c>
      <c r="BI103" s="170">
        <f>IF(N103="nulová",J103,0)</f>
        <v>0</v>
      </c>
      <c r="BJ103" s="19" t="s">
        <v>151</v>
      </c>
      <c r="BK103" s="170">
        <f>ROUND(I103*H103,2)</f>
        <v>6604.8000000000002</v>
      </c>
      <c r="BL103" s="19" t="s">
        <v>151</v>
      </c>
      <c r="BM103" s="169" t="s">
        <v>691</v>
      </c>
    </row>
    <row r="104" s="2" customFormat="1">
      <c r="A104" s="33"/>
      <c r="B104" s="34"/>
      <c r="C104" s="33"/>
      <c r="D104" s="172" t="s">
        <v>318</v>
      </c>
      <c r="E104" s="33"/>
      <c r="F104" s="186" t="s">
        <v>327</v>
      </c>
      <c r="G104" s="33"/>
      <c r="H104" s="33"/>
      <c r="I104" s="33"/>
      <c r="J104" s="33"/>
      <c r="K104" s="33"/>
      <c r="L104" s="34"/>
      <c r="M104" s="187"/>
      <c r="N104" s="188"/>
      <c r="O104" s="67"/>
      <c r="P104" s="67"/>
      <c r="Q104" s="67"/>
      <c r="R104" s="67"/>
      <c r="S104" s="67"/>
      <c r="T104" s="68"/>
      <c r="U104" s="33"/>
      <c r="V104" s="33"/>
      <c r="W104" s="33"/>
      <c r="X104" s="33"/>
      <c r="Y104" s="33"/>
      <c r="Z104" s="33"/>
      <c r="AA104" s="33"/>
      <c r="AB104" s="33"/>
      <c r="AC104" s="33"/>
      <c r="AD104" s="33"/>
      <c r="AE104" s="33"/>
      <c r="AT104" s="19" t="s">
        <v>318</v>
      </c>
      <c r="AU104" s="19" t="s">
        <v>89</v>
      </c>
    </row>
    <row r="105" s="13" customFormat="1">
      <c r="A105" s="13"/>
      <c r="B105" s="171"/>
      <c r="C105" s="13"/>
      <c r="D105" s="172" t="s">
        <v>156</v>
      </c>
      <c r="E105" s="173" t="s">
        <v>3</v>
      </c>
      <c r="F105" s="174" t="s">
        <v>692</v>
      </c>
      <c r="G105" s="13"/>
      <c r="H105" s="175">
        <v>3.8399999999999999</v>
      </c>
      <c r="I105" s="13"/>
      <c r="J105" s="13"/>
      <c r="K105" s="13"/>
      <c r="L105" s="171"/>
      <c r="M105" s="176"/>
      <c r="N105" s="177"/>
      <c r="O105" s="177"/>
      <c r="P105" s="177"/>
      <c r="Q105" s="177"/>
      <c r="R105" s="177"/>
      <c r="S105" s="177"/>
      <c r="T105" s="178"/>
      <c r="U105" s="13"/>
      <c r="V105" s="13"/>
      <c r="W105" s="13"/>
      <c r="X105" s="13"/>
      <c r="Y105" s="13"/>
      <c r="Z105" s="13"/>
      <c r="AA105" s="13"/>
      <c r="AB105" s="13"/>
      <c r="AC105" s="13"/>
      <c r="AD105" s="13"/>
      <c r="AE105" s="13"/>
      <c r="AT105" s="173" t="s">
        <v>156</v>
      </c>
      <c r="AU105" s="173" t="s">
        <v>89</v>
      </c>
      <c r="AV105" s="13" t="s">
        <v>89</v>
      </c>
      <c r="AW105" s="13" t="s">
        <v>41</v>
      </c>
      <c r="AX105" s="13" t="s">
        <v>79</v>
      </c>
      <c r="AY105" s="173" t="s">
        <v>142</v>
      </c>
    </row>
    <row r="106" s="14" customFormat="1">
      <c r="A106" s="14"/>
      <c r="B106" s="179"/>
      <c r="C106" s="14"/>
      <c r="D106" s="172" t="s">
        <v>156</v>
      </c>
      <c r="E106" s="180" t="s">
        <v>3</v>
      </c>
      <c r="F106" s="181" t="s">
        <v>158</v>
      </c>
      <c r="G106" s="14"/>
      <c r="H106" s="182">
        <v>3.8399999999999999</v>
      </c>
      <c r="I106" s="14"/>
      <c r="J106" s="14"/>
      <c r="K106" s="14"/>
      <c r="L106" s="179"/>
      <c r="M106" s="183"/>
      <c r="N106" s="184"/>
      <c r="O106" s="184"/>
      <c r="P106" s="184"/>
      <c r="Q106" s="184"/>
      <c r="R106" s="184"/>
      <c r="S106" s="184"/>
      <c r="T106" s="185"/>
      <c r="U106" s="14"/>
      <c r="V106" s="14"/>
      <c r="W106" s="14"/>
      <c r="X106" s="14"/>
      <c r="Y106" s="14"/>
      <c r="Z106" s="14"/>
      <c r="AA106" s="14"/>
      <c r="AB106" s="14"/>
      <c r="AC106" s="14"/>
      <c r="AD106" s="14"/>
      <c r="AE106" s="14"/>
      <c r="AT106" s="180" t="s">
        <v>156</v>
      </c>
      <c r="AU106" s="180" t="s">
        <v>89</v>
      </c>
      <c r="AV106" s="14" t="s">
        <v>151</v>
      </c>
      <c r="AW106" s="14" t="s">
        <v>4</v>
      </c>
      <c r="AX106" s="14" t="s">
        <v>87</v>
      </c>
      <c r="AY106" s="180" t="s">
        <v>142</v>
      </c>
    </row>
    <row r="107" s="2" customFormat="1" ht="24" customHeight="1">
      <c r="A107" s="33"/>
      <c r="B107" s="158"/>
      <c r="C107" s="159" t="s">
        <v>151</v>
      </c>
      <c r="D107" s="159" t="s">
        <v>145</v>
      </c>
      <c r="E107" s="160" t="s">
        <v>339</v>
      </c>
      <c r="F107" s="161" t="s">
        <v>340</v>
      </c>
      <c r="G107" s="162" t="s">
        <v>315</v>
      </c>
      <c r="H107" s="163">
        <v>16.792000000000002</v>
      </c>
      <c r="I107" s="164">
        <v>258</v>
      </c>
      <c r="J107" s="164">
        <f>ROUND(I107*H107,2)</f>
        <v>4332.3400000000001</v>
      </c>
      <c r="K107" s="161" t="s">
        <v>316</v>
      </c>
      <c r="L107" s="34"/>
      <c r="M107" s="165" t="s">
        <v>3</v>
      </c>
      <c r="N107" s="166" t="s">
        <v>52</v>
      </c>
      <c r="O107" s="167">
        <v>0.083000000000000004</v>
      </c>
      <c r="P107" s="167">
        <f>O107*H107</f>
        <v>1.3937360000000003</v>
      </c>
      <c r="Q107" s="167">
        <v>0</v>
      </c>
      <c r="R107" s="167">
        <f>Q107*H107</f>
        <v>0</v>
      </c>
      <c r="S107" s="167">
        <v>0</v>
      </c>
      <c r="T107" s="168">
        <f>S107*H107</f>
        <v>0</v>
      </c>
      <c r="U107" s="33"/>
      <c r="V107" s="33"/>
      <c r="W107" s="33"/>
      <c r="X107" s="33"/>
      <c r="Y107" s="33"/>
      <c r="Z107" s="33"/>
      <c r="AA107" s="33"/>
      <c r="AB107" s="33"/>
      <c r="AC107" s="33"/>
      <c r="AD107" s="33"/>
      <c r="AE107" s="33"/>
      <c r="AR107" s="169" t="s">
        <v>151</v>
      </c>
      <c r="AT107" s="169" t="s">
        <v>145</v>
      </c>
      <c r="AU107" s="169" t="s">
        <v>89</v>
      </c>
      <c r="AY107" s="19" t="s">
        <v>142</v>
      </c>
      <c r="BE107" s="170">
        <f>IF(N107="základní",J107,0)</f>
        <v>0</v>
      </c>
      <c r="BF107" s="170">
        <f>IF(N107="snížená",J107,0)</f>
        <v>0</v>
      </c>
      <c r="BG107" s="170">
        <f>IF(N107="zákl. přenesená",J107,0)</f>
        <v>4332.3400000000001</v>
      </c>
      <c r="BH107" s="170">
        <f>IF(N107="sníž. přenesená",J107,0)</f>
        <v>0</v>
      </c>
      <c r="BI107" s="170">
        <f>IF(N107="nulová",J107,0)</f>
        <v>0</v>
      </c>
      <c r="BJ107" s="19" t="s">
        <v>151</v>
      </c>
      <c r="BK107" s="170">
        <f>ROUND(I107*H107,2)</f>
        <v>4332.3400000000001</v>
      </c>
      <c r="BL107" s="19" t="s">
        <v>151</v>
      </c>
      <c r="BM107" s="169" t="s">
        <v>693</v>
      </c>
    </row>
    <row r="108" s="2" customFormat="1">
      <c r="A108" s="33"/>
      <c r="B108" s="34"/>
      <c r="C108" s="33"/>
      <c r="D108" s="172" t="s">
        <v>318</v>
      </c>
      <c r="E108" s="33"/>
      <c r="F108" s="186" t="s">
        <v>342</v>
      </c>
      <c r="G108" s="33"/>
      <c r="H108" s="33"/>
      <c r="I108" s="33"/>
      <c r="J108" s="33"/>
      <c r="K108" s="33"/>
      <c r="L108" s="34"/>
      <c r="M108" s="187"/>
      <c r="N108" s="188"/>
      <c r="O108" s="67"/>
      <c r="P108" s="67"/>
      <c r="Q108" s="67"/>
      <c r="R108" s="67"/>
      <c r="S108" s="67"/>
      <c r="T108" s="68"/>
      <c r="U108" s="33"/>
      <c r="V108" s="33"/>
      <c r="W108" s="33"/>
      <c r="X108" s="33"/>
      <c r="Y108" s="33"/>
      <c r="Z108" s="33"/>
      <c r="AA108" s="33"/>
      <c r="AB108" s="33"/>
      <c r="AC108" s="33"/>
      <c r="AD108" s="33"/>
      <c r="AE108" s="33"/>
      <c r="AT108" s="19" t="s">
        <v>318</v>
      </c>
      <c r="AU108" s="19" t="s">
        <v>89</v>
      </c>
    </row>
    <row r="109" s="2" customFormat="1">
      <c r="A109" s="33"/>
      <c r="B109" s="34"/>
      <c r="C109" s="33"/>
      <c r="D109" s="172" t="s">
        <v>217</v>
      </c>
      <c r="E109" s="33"/>
      <c r="F109" s="186" t="s">
        <v>694</v>
      </c>
      <c r="G109" s="33"/>
      <c r="H109" s="33"/>
      <c r="I109" s="33"/>
      <c r="J109" s="33"/>
      <c r="K109" s="33"/>
      <c r="L109" s="34"/>
      <c r="M109" s="187"/>
      <c r="N109" s="188"/>
      <c r="O109" s="67"/>
      <c r="P109" s="67"/>
      <c r="Q109" s="67"/>
      <c r="R109" s="67"/>
      <c r="S109" s="67"/>
      <c r="T109" s="68"/>
      <c r="U109" s="33"/>
      <c r="V109" s="33"/>
      <c r="W109" s="33"/>
      <c r="X109" s="33"/>
      <c r="Y109" s="33"/>
      <c r="Z109" s="33"/>
      <c r="AA109" s="33"/>
      <c r="AB109" s="33"/>
      <c r="AC109" s="33"/>
      <c r="AD109" s="33"/>
      <c r="AE109" s="33"/>
      <c r="AT109" s="19" t="s">
        <v>217</v>
      </c>
      <c r="AU109" s="19" t="s">
        <v>89</v>
      </c>
    </row>
    <row r="110" s="2" customFormat="1" ht="36" customHeight="1">
      <c r="A110" s="33"/>
      <c r="B110" s="158"/>
      <c r="C110" s="159" t="s">
        <v>585</v>
      </c>
      <c r="D110" s="159" t="s">
        <v>145</v>
      </c>
      <c r="E110" s="160" t="s">
        <v>344</v>
      </c>
      <c r="F110" s="161" t="s">
        <v>345</v>
      </c>
      <c r="G110" s="162" t="s">
        <v>315</v>
      </c>
      <c r="H110" s="163">
        <v>167.91999999999999</v>
      </c>
      <c r="I110" s="164">
        <v>25.399999999999999</v>
      </c>
      <c r="J110" s="164">
        <f>ROUND(I110*H110,2)</f>
        <v>4265.1700000000001</v>
      </c>
      <c r="K110" s="161" t="s">
        <v>316</v>
      </c>
      <c r="L110" s="34"/>
      <c r="M110" s="165" t="s">
        <v>3</v>
      </c>
      <c r="N110" s="166" t="s">
        <v>52</v>
      </c>
      <c r="O110" s="167">
        <v>0.0050000000000000001</v>
      </c>
      <c r="P110" s="167">
        <f>O110*H110</f>
        <v>0.8395999999999999</v>
      </c>
      <c r="Q110" s="167">
        <v>0</v>
      </c>
      <c r="R110" s="167">
        <f>Q110*H110</f>
        <v>0</v>
      </c>
      <c r="S110" s="167">
        <v>0</v>
      </c>
      <c r="T110" s="168">
        <f>S110*H110</f>
        <v>0</v>
      </c>
      <c r="U110" s="33"/>
      <c r="V110" s="33"/>
      <c r="W110" s="33"/>
      <c r="X110" s="33"/>
      <c r="Y110" s="33"/>
      <c r="Z110" s="33"/>
      <c r="AA110" s="33"/>
      <c r="AB110" s="33"/>
      <c r="AC110" s="33"/>
      <c r="AD110" s="33"/>
      <c r="AE110" s="33"/>
      <c r="AR110" s="169" t="s">
        <v>151</v>
      </c>
      <c r="AT110" s="169" t="s">
        <v>145</v>
      </c>
      <c r="AU110" s="169" t="s">
        <v>89</v>
      </c>
      <c r="AY110" s="19" t="s">
        <v>142</v>
      </c>
      <c r="BE110" s="170">
        <f>IF(N110="základní",J110,0)</f>
        <v>0</v>
      </c>
      <c r="BF110" s="170">
        <f>IF(N110="snížená",J110,0)</f>
        <v>0</v>
      </c>
      <c r="BG110" s="170">
        <f>IF(N110="zákl. přenesená",J110,0)</f>
        <v>4265.1700000000001</v>
      </c>
      <c r="BH110" s="170">
        <f>IF(N110="sníž. přenesená",J110,0)</f>
        <v>0</v>
      </c>
      <c r="BI110" s="170">
        <f>IF(N110="nulová",J110,0)</f>
        <v>0</v>
      </c>
      <c r="BJ110" s="19" t="s">
        <v>151</v>
      </c>
      <c r="BK110" s="170">
        <f>ROUND(I110*H110,2)</f>
        <v>4265.1700000000001</v>
      </c>
      <c r="BL110" s="19" t="s">
        <v>151</v>
      </c>
      <c r="BM110" s="169" t="s">
        <v>695</v>
      </c>
    </row>
    <row r="111" s="2" customFormat="1">
      <c r="A111" s="33"/>
      <c r="B111" s="34"/>
      <c r="C111" s="33"/>
      <c r="D111" s="172" t="s">
        <v>318</v>
      </c>
      <c r="E111" s="33"/>
      <c r="F111" s="186" t="s">
        <v>342</v>
      </c>
      <c r="G111" s="33"/>
      <c r="H111" s="33"/>
      <c r="I111" s="33"/>
      <c r="J111" s="33"/>
      <c r="K111" s="33"/>
      <c r="L111" s="34"/>
      <c r="M111" s="187"/>
      <c r="N111" s="188"/>
      <c r="O111" s="67"/>
      <c r="P111" s="67"/>
      <c r="Q111" s="67"/>
      <c r="R111" s="67"/>
      <c r="S111" s="67"/>
      <c r="T111" s="68"/>
      <c r="U111" s="33"/>
      <c r="V111" s="33"/>
      <c r="W111" s="33"/>
      <c r="X111" s="33"/>
      <c r="Y111" s="33"/>
      <c r="Z111" s="33"/>
      <c r="AA111" s="33"/>
      <c r="AB111" s="33"/>
      <c r="AC111" s="33"/>
      <c r="AD111" s="33"/>
      <c r="AE111" s="33"/>
      <c r="AT111" s="19" t="s">
        <v>318</v>
      </c>
      <c r="AU111" s="19" t="s">
        <v>89</v>
      </c>
    </row>
    <row r="112" s="13" customFormat="1">
      <c r="A112" s="13"/>
      <c r="B112" s="171"/>
      <c r="C112" s="13"/>
      <c r="D112" s="172" t="s">
        <v>156</v>
      </c>
      <c r="E112" s="173" t="s">
        <v>3</v>
      </c>
      <c r="F112" s="174" t="s">
        <v>696</v>
      </c>
      <c r="G112" s="13"/>
      <c r="H112" s="175">
        <v>167.91999999999999</v>
      </c>
      <c r="I112" s="13"/>
      <c r="J112" s="13"/>
      <c r="K112" s="13"/>
      <c r="L112" s="171"/>
      <c r="M112" s="176"/>
      <c r="N112" s="177"/>
      <c r="O112" s="177"/>
      <c r="P112" s="177"/>
      <c r="Q112" s="177"/>
      <c r="R112" s="177"/>
      <c r="S112" s="177"/>
      <c r="T112" s="178"/>
      <c r="U112" s="13"/>
      <c r="V112" s="13"/>
      <c r="W112" s="13"/>
      <c r="X112" s="13"/>
      <c r="Y112" s="13"/>
      <c r="Z112" s="13"/>
      <c r="AA112" s="13"/>
      <c r="AB112" s="13"/>
      <c r="AC112" s="13"/>
      <c r="AD112" s="13"/>
      <c r="AE112" s="13"/>
      <c r="AT112" s="173" t="s">
        <v>156</v>
      </c>
      <c r="AU112" s="173" t="s">
        <v>89</v>
      </c>
      <c r="AV112" s="13" t="s">
        <v>89</v>
      </c>
      <c r="AW112" s="13" t="s">
        <v>41</v>
      </c>
      <c r="AX112" s="13" t="s">
        <v>87</v>
      </c>
      <c r="AY112" s="173" t="s">
        <v>142</v>
      </c>
    </row>
    <row r="113" s="2" customFormat="1" ht="24" customHeight="1">
      <c r="A113" s="33"/>
      <c r="B113" s="158"/>
      <c r="C113" s="159" t="s">
        <v>141</v>
      </c>
      <c r="D113" s="159" t="s">
        <v>145</v>
      </c>
      <c r="E113" s="160" t="s">
        <v>348</v>
      </c>
      <c r="F113" s="161" t="s">
        <v>349</v>
      </c>
      <c r="G113" s="162" t="s">
        <v>315</v>
      </c>
      <c r="H113" s="163">
        <v>16.792000000000002</v>
      </c>
      <c r="I113" s="164">
        <v>21.800000000000001</v>
      </c>
      <c r="J113" s="164">
        <f>ROUND(I113*H113,2)</f>
        <v>366.06999999999999</v>
      </c>
      <c r="K113" s="161" t="s">
        <v>316</v>
      </c>
      <c r="L113" s="34"/>
      <c r="M113" s="165" t="s">
        <v>3</v>
      </c>
      <c r="N113" s="166" t="s">
        <v>52</v>
      </c>
      <c r="O113" s="167">
        <v>0.031</v>
      </c>
      <c r="P113" s="167">
        <f>O113*H113</f>
        <v>0.52055200000000001</v>
      </c>
      <c r="Q113" s="167">
        <v>0</v>
      </c>
      <c r="R113" s="167">
        <f>Q113*H113</f>
        <v>0</v>
      </c>
      <c r="S113" s="167">
        <v>0</v>
      </c>
      <c r="T113" s="168">
        <f>S113*H113</f>
        <v>0</v>
      </c>
      <c r="U113" s="33"/>
      <c r="V113" s="33"/>
      <c r="W113" s="33"/>
      <c r="X113" s="33"/>
      <c r="Y113" s="33"/>
      <c r="Z113" s="33"/>
      <c r="AA113" s="33"/>
      <c r="AB113" s="33"/>
      <c r="AC113" s="33"/>
      <c r="AD113" s="33"/>
      <c r="AE113" s="33"/>
      <c r="AR113" s="169" t="s">
        <v>151</v>
      </c>
      <c r="AT113" s="169" t="s">
        <v>145</v>
      </c>
      <c r="AU113" s="169" t="s">
        <v>89</v>
      </c>
      <c r="AY113" s="19" t="s">
        <v>142</v>
      </c>
      <c r="BE113" s="170">
        <f>IF(N113="základní",J113,0)</f>
        <v>0</v>
      </c>
      <c r="BF113" s="170">
        <f>IF(N113="snížená",J113,0)</f>
        <v>0</v>
      </c>
      <c r="BG113" s="170">
        <f>IF(N113="zákl. přenesená",J113,0)</f>
        <v>366.06999999999999</v>
      </c>
      <c r="BH113" s="170">
        <f>IF(N113="sníž. přenesená",J113,0)</f>
        <v>0</v>
      </c>
      <c r="BI113" s="170">
        <f>IF(N113="nulová",J113,0)</f>
        <v>0</v>
      </c>
      <c r="BJ113" s="19" t="s">
        <v>151</v>
      </c>
      <c r="BK113" s="170">
        <f>ROUND(I113*H113,2)</f>
        <v>366.06999999999999</v>
      </c>
      <c r="BL113" s="19" t="s">
        <v>151</v>
      </c>
      <c r="BM113" s="169" t="s">
        <v>697</v>
      </c>
    </row>
    <row r="114" s="2" customFormat="1">
      <c r="A114" s="33"/>
      <c r="B114" s="34"/>
      <c r="C114" s="33"/>
      <c r="D114" s="172" t="s">
        <v>318</v>
      </c>
      <c r="E114" s="33"/>
      <c r="F114" s="186" t="s">
        <v>351</v>
      </c>
      <c r="G114" s="33"/>
      <c r="H114" s="33"/>
      <c r="I114" s="33"/>
      <c r="J114" s="33"/>
      <c r="K114" s="33"/>
      <c r="L114" s="34"/>
      <c r="M114" s="187"/>
      <c r="N114" s="188"/>
      <c r="O114" s="67"/>
      <c r="P114" s="67"/>
      <c r="Q114" s="67"/>
      <c r="R114" s="67"/>
      <c r="S114" s="67"/>
      <c r="T114" s="68"/>
      <c r="U114" s="33"/>
      <c r="V114" s="33"/>
      <c r="W114" s="33"/>
      <c r="X114" s="33"/>
      <c r="Y114" s="33"/>
      <c r="Z114" s="33"/>
      <c r="AA114" s="33"/>
      <c r="AB114" s="33"/>
      <c r="AC114" s="33"/>
      <c r="AD114" s="33"/>
      <c r="AE114" s="33"/>
      <c r="AT114" s="19" t="s">
        <v>318</v>
      </c>
      <c r="AU114" s="19" t="s">
        <v>89</v>
      </c>
    </row>
    <row r="115" s="2" customFormat="1" ht="24" customHeight="1">
      <c r="A115" s="33"/>
      <c r="B115" s="158"/>
      <c r="C115" s="159" t="s">
        <v>174</v>
      </c>
      <c r="D115" s="159" t="s">
        <v>145</v>
      </c>
      <c r="E115" s="160" t="s">
        <v>352</v>
      </c>
      <c r="F115" s="161" t="s">
        <v>353</v>
      </c>
      <c r="G115" s="162" t="s">
        <v>354</v>
      </c>
      <c r="H115" s="163">
        <v>30.225999999999999</v>
      </c>
      <c r="I115" s="164">
        <v>210</v>
      </c>
      <c r="J115" s="164">
        <f>ROUND(I115*H115,2)</f>
        <v>6347.46</v>
      </c>
      <c r="K115" s="161" t="s">
        <v>316</v>
      </c>
      <c r="L115" s="34"/>
      <c r="M115" s="165" t="s">
        <v>3</v>
      </c>
      <c r="N115" s="166" t="s">
        <v>52</v>
      </c>
      <c r="O115" s="167">
        <v>0</v>
      </c>
      <c r="P115" s="167">
        <f>O115*H115</f>
        <v>0</v>
      </c>
      <c r="Q115" s="167">
        <v>0</v>
      </c>
      <c r="R115" s="167">
        <f>Q115*H115</f>
        <v>0</v>
      </c>
      <c r="S115" s="167">
        <v>0</v>
      </c>
      <c r="T115" s="168">
        <f>S115*H115</f>
        <v>0</v>
      </c>
      <c r="U115" s="33"/>
      <c r="V115" s="33"/>
      <c r="W115" s="33"/>
      <c r="X115" s="33"/>
      <c r="Y115" s="33"/>
      <c r="Z115" s="33"/>
      <c r="AA115" s="33"/>
      <c r="AB115" s="33"/>
      <c r="AC115" s="33"/>
      <c r="AD115" s="33"/>
      <c r="AE115" s="33"/>
      <c r="AR115" s="169" t="s">
        <v>151</v>
      </c>
      <c r="AT115" s="169" t="s">
        <v>145</v>
      </c>
      <c r="AU115" s="169" t="s">
        <v>89</v>
      </c>
      <c r="AY115" s="19" t="s">
        <v>142</v>
      </c>
      <c r="BE115" s="170">
        <f>IF(N115="základní",J115,0)</f>
        <v>0</v>
      </c>
      <c r="BF115" s="170">
        <f>IF(N115="snížená",J115,0)</f>
        <v>0</v>
      </c>
      <c r="BG115" s="170">
        <f>IF(N115="zákl. přenesená",J115,0)</f>
        <v>6347.46</v>
      </c>
      <c r="BH115" s="170">
        <f>IF(N115="sníž. přenesená",J115,0)</f>
        <v>0</v>
      </c>
      <c r="BI115" s="170">
        <f>IF(N115="nulová",J115,0)</f>
        <v>0</v>
      </c>
      <c r="BJ115" s="19" t="s">
        <v>151</v>
      </c>
      <c r="BK115" s="170">
        <f>ROUND(I115*H115,2)</f>
        <v>6347.46</v>
      </c>
      <c r="BL115" s="19" t="s">
        <v>151</v>
      </c>
      <c r="BM115" s="169" t="s">
        <v>698</v>
      </c>
    </row>
    <row r="116" s="2" customFormat="1">
      <c r="A116" s="33"/>
      <c r="B116" s="34"/>
      <c r="C116" s="33"/>
      <c r="D116" s="172" t="s">
        <v>318</v>
      </c>
      <c r="E116" s="33"/>
      <c r="F116" s="186" t="s">
        <v>356</v>
      </c>
      <c r="G116" s="33"/>
      <c r="H116" s="33"/>
      <c r="I116" s="33"/>
      <c r="J116" s="33"/>
      <c r="K116" s="33"/>
      <c r="L116" s="34"/>
      <c r="M116" s="187"/>
      <c r="N116" s="188"/>
      <c r="O116" s="67"/>
      <c r="P116" s="67"/>
      <c r="Q116" s="67"/>
      <c r="R116" s="67"/>
      <c r="S116" s="67"/>
      <c r="T116" s="68"/>
      <c r="U116" s="33"/>
      <c r="V116" s="33"/>
      <c r="W116" s="33"/>
      <c r="X116" s="33"/>
      <c r="Y116" s="33"/>
      <c r="Z116" s="33"/>
      <c r="AA116" s="33"/>
      <c r="AB116" s="33"/>
      <c r="AC116" s="33"/>
      <c r="AD116" s="33"/>
      <c r="AE116" s="33"/>
      <c r="AT116" s="19" t="s">
        <v>318</v>
      </c>
      <c r="AU116" s="19" t="s">
        <v>89</v>
      </c>
    </row>
    <row r="117" s="2" customFormat="1">
      <c r="A117" s="33"/>
      <c r="B117" s="34"/>
      <c r="C117" s="33"/>
      <c r="D117" s="172" t="s">
        <v>217</v>
      </c>
      <c r="E117" s="33"/>
      <c r="F117" s="186" t="s">
        <v>699</v>
      </c>
      <c r="G117" s="33"/>
      <c r="H117" s="33"/>
      <c r="I117" s="33"/>
      <c r="J117" s="33"/>
      <c r="K117" s="33"/>
      <c r="L117" s="34"/>
      <c r="M117" s="187"/>
      <c r="N117" s="188"/>
      <c r="O117" s="67"/>
      <c r="P117" s="67"/>
      <c r="Q117" s="67"/>
      <c r="R117" s="67"/>
      <c r="S117" s="67"/>
      <c r="T117" s="68"/>
      <c r="U117" s="33"/>
      <c r="V117" s="33"/>
      <c r="W117" s="33"/>
      <c r="X117" s="33"/>
      <c r="Y117" s="33"/>
      <c r="Z117" s="33"/>
      <c r="AA117" s="33"/>
      <c r="AB117" s="33"/>
      <c r="AC117" s="33"/>
      <c r="AD117" s="33"/>
      <c r="AE117" s="33"/>
      <c r="AT117" s="19" t="s">
        <v>217</v>
      </c>
      <c r="AU117" s="19" t="s">
        <v>89</v>
      </c>
    </row>
    <row r="118" s="13" customFormat="1">
      <c r="A118" s="13"/>
      <c r="B118" s="171"/>
      <c r="C118" s="13"/>
      <c r="D118" s="172" t="s">
        <v>156</v>
      </c>
      <c r="E118" s="173" t="s">
        <v>3</v>
      </c>
      <c r="F118" s="174" t="s">
        <v>700</v>
      </c>
      <c r="G118" s="13"/>
      <c r="H118" s="175">
        <v>30.225999999999999</v>
      </c>
      <c r="I118" s="13"/>
      <c r="J118" s="13"/>
      <c r="K118" s="13"/>
      <c r="L118" s="171"/>
      <c r="M118" s="176"/>
      <c r="N118" s="177"/>
      <c r="O118" s="177"/>
      <c r="P118" s="177"/>
      <c r="Q118" s="177"/>
      <c r="R118" s="177"/>
      <c r="S118" s="177"/>
      <c r="T118" s="178"/>
      <c r="U118" s="13"/>
      <c r="V118" s="13"/>
      <c r="W118" s="13"/>
      <c r="X118" s="13"/>
      <c r="Y118" s="13"/>
      <c r="Z118" s="13"/>
      <c r="AA118" s="13"/>
      <c r="AB118" s="13"/>
      <c r="AC118" s="13"/>
      <c r="AD118" s="13"/>
      <c r="AE118" s="13"/>
      <c r="AT118" s="173" t="s">
        <v>156</v>
      </c>
      <c r="AU118" s="173" t="s">
        <v>89</v>
      </c>
      <c r="AV118" s="13" t="s">
        <v>89</v>
      </c>
      <c r="AW118" s="13" t="s">
        <v>41</v>
      </c>
      <c r="AX118" s="13" t="s">
        <v>87</v>
      </c>
      <c r="AY118" s="173" t="s">
        <v>142</v>
      </c>
    </row>
    <row r="119" s="12" customFormat="1" ht="22.8" customHeight="1">
      <c r="A119" s="12"/>
      <c r="B119" s="146"/>
      <c r="C119" s="12"/>
      <c r="D119" s="147" t="s">
        <v>78</v>
      </c>
      <c r="E119" s="156" t="s">
        <v>89</v>
      </c>
      <c r="F119" s="156" t="s">
        <v>701</v>
      </c>
      <c r="G119" s="12"/>
      <c r="H119" s="12"/>
      <c r="I119" s="12"/>
      <c r="J119" s="157">
        <f>BK119</f>
        <v>66928.529999999999</v>
      </c>
      <c r="K119" s="12"/>
      <c r="L119" s="146"/>
      <c r="M119" s="150"/>
      <c r="N119" s="151"/>
      <c r="O119" s="151"/>
      <c r="P119" s="152">
        <f>SUM(P120:P144)</f>
        <v>33.557079999999999</v>
      </c>
      <c r="Q119" s="151"/>
      <c r="R119" s="152">
        <f>SUM(R120:R144)</f>
        <v>18.443199639999996</v>
      </c>
      <c r="S119" s="151"/>
      <c r="T119" s="153">
        <f>SUM(T120:T144)</f>
        <v>0</v>
      </c>
      <c r="U119" s="12"/>
      <c r="V119" s="12"/>
      <c r="W119" s="12"/>
      <c r="X119" s="12"/>
      <c r="Y119" s="12"/>
      <c r="Z119" s="12"/>
      <c r="AA119" s="12"/>
      <c r="AB119" s="12"/>
      <c r="AC119" s="12"/>
      <c r="AD119" s="12"/>
      <c r="AE119" s="12"/>
      <c r="AR119" s="147" t="s">
        <v>87</v>
      </c>
      <c r="AT119" s="154" t="s">
        <v>78</v>
      </c>
      <c r="AU119" s="154" t="s">
        <v>87</v>
      </c>
      <c r="AY119" s="147" t="s">
        <v>142</v>
      </c>
      <c r="BK119" s="155">
        <f>SUM(BK120:BK144)</f>
        <v>66928.529999999999</v>
      </c>
    </row>
    <row r="120" s="2" customFormat="1" ht="16.5" customHeight="1">
      <c r="A120" s="33"/>
      <c r="B120" s="158"/>
      <c r="C120" s="159" t="s">
        <v>181</v>
      </c>
      <c r="D120" s="159" t="s">
        <v>145</v>
      </c>
      <c r="E120" s="160" t="s">
        <v>702</v>
      </c>
      <c r="F120" s="161" t="s">
        <v>703</v>
      </c>
      <c r="G120" s="162" t="s">
        <v>315</v>
      </c>
      <c r="H120" s="163">
        <v>2.6880000000000002</v>
      </c>
      <c r="I120" s="164">
        <v>3350</v>
      </c>
      <c r="J120" s="164">
        <f>ROUND(I120*H120,2)</f>
        <v>9004.7999999999993</v>
      </c>
      <c r="K120" s="161" t="s">
        <v>316</v>
      </c>
      <c r="L120" s="34"/>
      <c r="M120" s="165" t="s">
        <v>3</v>
      </c>
      <c r="N120" s="166" t="s">
        <v>52</v>
      </c>
      <c r="O120" s="167">
        <v>1.038</v>
      </c>
      <c r="P120" s="167">
        <f>O120*H120</f>
        <v>2.7901440000000002</v>
      </c>
      <c r="Q120" s="167">
        <v>2.5517799999999999</v>
      </c>
      <c r="R120" s="167">
        <f>Q120*H120</f>
        <v>6.8591846400000005</v>
      </c>
      <c r="S120" s="167">
        <v>0</v>
      </c>
      <c r="T120" s="168">
        <f>S120*H120</f>
        <v>0</v>
      </c>
      <c r="U120" s="33"/>
      <c r="V120" s="33"/>
      <c r="W120" s="33"/>
      <c r="X120" s="33"/>
      <c r="Y120" s="33"/>
      <c r="Z120" s="33"/>
      <c r="AA120" s="33"/>
      <c r="AB120" s="33"/>
      <c r="AC120" s="33"/>
      <c r="AD120" s="33"/>
      <c r="AE120" s="33"/>
      <c r="AR120" s="169" t="s">
        <v>151</v>
      </c>
      <c r="AT120" s="169" t="s">
        <v>145</v>
      </c>
      <c r="AU120" s="169" t="s">
        <v>89</v>
      </c>
      <c r="AY120" s="19" t="s">
        <v>142</v>
      </c>
      <c r="BE120" s="170">
        <f>IF(N120="základní",J120,0)</f>
        <v>0</v>
      </c>
      <c r="BF120" s="170">
        <f>IF(N120="snížená",J120,0)</f>
        <v>0</v>
      </c>
      <c r="BG120" s="170">
        <f>IF(N120="zákl. přenesená",J120,0)</f>
        <v>9004.7999999999993</v>
      </c>
      <c r="BH120" s="170">
        <f>IF(N120="sníž. přenesená",J120,0)</f>
        <v>0</v>
      </c>
      <c r="BI120" s="170">
        <f>IF(N120="nulová",J120,0)</f>
        <v>0</v>
      </c>
      <c r="BJ120" s="19" t="s">
        <v>151</v>
      </c>
      <c r="BK120" s="170">
        <f>ROUND(I120*H120,2)</f>
        <v>9004.7999999999993</v>
      </c>
      <c r="BL120" s="19" t="s">
        <v>151</v>
      </c>
      <c r="BM120" s="169" t="s">
        <v>704</v>
      </c>
    </row>
    <row r="121" s="2" customFormat="1">
      <c r="A121" s="33"/>
      <c r="B121" s="34"/>
      <c r="C121" s="33"/>
      <c r="D121" s="172" t="s">
        <v>318</v>
      </c>
      <c r="E121" s="33"/>
      <c r="F121" s="186" t="s">
        <v>705</v>
      </c>
      <c r="G121" s="33"/>
      <c r="H121" s="33"/>
      <c r="I121" s="33"/>
      <c r="J121" s="33"/>
      <c r="K121" s="33"/>
      <c r="L121" s="34"/>
      <c r="M121" s="187"/>
      <c r="N121" s="188"/>
      <c r="O121" s="67"/>
      <c r="P121" s="67"/>
      <c r="Q121" s="67"/>
      <c r="R121" s="67"/>
      <c r="S121" s="67"/>
      <c r="T121" s="68"/>
      <c r="U121" s="33"/>
      <c r="V121" s="33"/>
      <c r="W121" s="33"/>
      <c r="X121" s="33"/>
      <c r="Y121" s="33"/>
      <c r="Z121" s="33"/>
      <c r="AA121" s="33"/>
      <c r="AB121" s="33"/>
      <c r="AC121" s="33"/>
      <c r="AD121" s="33"/>
      <c r="AE121" s="33"/>
      <c r="AT121" s="19" t="s">
        <v>318</v>
      </c>
      <c r="AU121" s="19" t="s">
        <v>89</v>
      </c>
    </row>
    <row r="122" s="13" customFormat="1">
      <c r="A122" s="13"/>
      <c r="B122" s="171"/>
      <c r="C122" s="13"/>
      <c r="D122" s="172" t="s">
        <v>156</v>
      </c>
      <c r="E122" s="173" t="s">
        <v>3</v>
      </c>
      <c r="F122" s="174" t="s">
        <v>706</v>
      </c>
      <c r="G122" s="13"/>
      <c r="H122" s="175">
        <v>2.6880000000000002</v>
      </c>
      <c r="I122" s="13"/>
      <c r="J122" s="13"/>
      <c r="K122" s="13"/>
      <c r="L122" s="171"/>
      <c r="M122" s="176"/>
      <c r="N122" s="177"/>
      <c r="O122" s="177"/>
      <c r="P122" s="177"/>
      <c r="Q122" s="177"/>
      <c r="R122" s="177"/>
      <c r="S122" s="177"/>
      <c r="T122" s="178"/>
      <c r="U122" s="13"/>
      <c r="V122" s="13"/>
      <c r="W122" s="13"/>
      <c r="X122" s="13"/>
      <c r="Y122" s="13"/>
      <c r="Z122" s="13"/>
      <c r="AA122" s="13"/>
      <c r="AB122" s="13"/>
      <c r="AC122" s="13"/>
      <c r="AD122" s="13"/>
      <c r="AE122" s="13"/>
      <c r="AT122" s="173" t="s">
        <v>156</v>
      </c>
      <c r="AU122" s="173" t="s">
        <v>89</v>
      </c>
      <c r="AV122" s="13" t="s">
        <v>89</v>
      </c>
      <c r="AW122" s="13" t="s">
        <v>41</v>
      </c>
      <c r="AX122" s="13" t="s">
        <v>79</v>
      </c>
      <c r="AY122" s="173" t="s">
        <v>142</v>
      </c>
    </row>
    <row r="123" s="14" customFormat="1">
      <c r="A123" s="14"/>
      <c r="B123" s="179"/>
      <c r="C123" s="14"/>
      <c r="D123" s="172" t="s">
        <v>156</v>
      </c>
      <c r="E123" s="180" t="s">
        <v>3</v>
      </c>
      <c r="F123" s="181" t="s">
        <v>158</v>
      </c>
      <c r="G123" s="14"/>
      <c r="H123" s="182">
        <v>2.6880000000000002</v>
      </c>
      <c r="I123" s="14"/>
      <c r="J123" s="14"/>
      <c r="K123" s="14"/>
      <c r="L123" s="179"/>
      <c r="M123" s="183"/>
      <c r="N123" s="184"/>
      <c r="O123" s="184"/>
      <c r="P123" s="184"/>
      <c r="Q123" s="184"/>
      <c r="R123" s="184"/>
      <c r="S123" s="184"/>
      <c r="T123" s="185"/>
      <c r="U123" s="14"/>
      <c r="V123" s="14"/>
      <c r="W123" s="14"/>
      <c r="X123" s="14"/>
      <c r="Y123" s="14"/>
      <c r="Z123" s="14"/>
      <c r="AA123" s="14"/>
      <c r="AB123" s="14"/>
      <c r="AC123" s="14"/>
      <c r="AD123" s="14"/>
      <c r="AE123" s="14"/>
      <c r="AT123" s="180" t="s">
        <v>156</v>
      </c>
      <c r="AU123" s="180" t="s">
        <v>89</v>
      </c>
      <c r="AV123" s="14" t="s">
        <v>151</v>
      </c>
      <c r="AW123" s="14" t="s">
        <v>4</v>
      </c>
      <c r="AX123" s="14" t="s">
        <v>87</v>
      </c>
      <c r="AY123" s="180" t="s">
        <v>142</v>
      </c>
    </row>
    <row r="124" s="2" customFormat="1" ht="16.5" customHeight="1">
      <c r="A124" s="33"/>
      <c r="B124" s="158"/>
      <c r="C124" s="192" t="s">
        <v>184</v>
      </c>
      <c r="D124" s="192" t="s">
        <v>379</v>
      </c>
      <c r="E124" s="193" t="s">
        <v>707</v>
      </c>
      <c r="F124" s="194" t="s">
        <v>708</v>
      </c>
      <c r="G124" s="195" t="s">
        <v>3</v>
      </c>
      <c r="H124" s="196">
        <v>3.6000000000000001</v>
      </c>
      <c r="I124" s="197">
        <v>296</v>
      </c>
      <c r="J124" s="197">
        <f>ROUND(I124*H124,2)</f>
        <v>1065.5999999999999</v>
      </c>
      <c r="K124" s="194" t="s">
        <v>3</v>
      </c>
      <c r="L124" s="198"/>
      <c r="M124" s="199" t="s">
        <v>3</v>
      </c>
      <c r="N124" s="200" t="s">
        <v>52</v>
      </c>
      <c r="O124" s="167">
        <v>0</v>
      </c>
      <c r="P124" s="167">
        <f>O124*H124</f>
        <v>0</v>
      </c>
      <c r="Q124" s="167">
        <v>0</v>
      </c>
      <c r="R124" s="167">
        <f>Q124*H124</f>
        <v>0</v>
      </c>
      <c r="S124" s="167">
        <v>0</v>
      </c>
      <c r="T124" s="168">
        <f>S124*H124</f>
        <v>0</v>
      </c>
      <c r="U124" s="33"/>
      <c r="V124" s="33"/>
      <c r="W124" s="33"/>
      <c r="X124" s="33"/>
      <c r="Y124" s="33"/>
      <c r="Z124" s="33"/>
      <c r="AA124" s="33"/>
      <c r="AB124" s="33"/>
      <c r="AC124" s="33"/>
      <c r="AD124" s="33"/>
      <c r="AE124" s="33"/>
      <c r="AR124" s="169" t="s">
        <v>184</v>
      </c>
      <c r="AT124" s="169" t="s">
        <v>379</v>
      </c>
      <c r="AU124" s="169" t="s">
        <v>89</v>
      </c>
      <c r="AY124" s="19" t="s">
        <v>142</v>
      </c>
      <c r="BE124" s="170">
        <f>IF(N124="základní",J124,0)</f>
        <v>0</v>
      </c>
      <c r="BF124" s="170">
        <f>IF(N124="snížená",J124,0)</f>
        <v>0</v>
      </c>
      <c r="BG124" s="170">
        <f>IF(N124="zákl. přenesená",J124,0)</f>
        <v>1065.5999999999999</v>
      </c>
      <c r="BH124" s="170">
        <f>IF(N124="sníž. přenesená",J124,0)</f>
        <v>0</v>
      </c>
      <c r="BI124" s="170">
        <f>IF(N124="nulová",J124,0)</f>
        <v>0</v>
      </c>
      <c r="BJ124" s="19" t="s">
        <v>151</v>
      </c>
      <c r="BK124" s="170">
        <f>ROUND(I124*H124,2)</f>
        <v>1065.5999999999999</v>
      </c>
      <c r="BL124" s="19" t="s">
        <v>151</v>
      </c>
      <c r="BM124" s="169" t="s">
        <v>709</v>
      </c>
    </row>
    <row r="125" s="13" customFormat="1">
      <c r="A125" s="13"/>
      <c r="B125" s="171"/>
      <c r="C125" s="13"/>
      <c r="D125" s="172" t="s">
        <v>156</v>
      </c>
      <c r="E125" s="173" t="s">
        <v>3</v>
      </c>
      <c r="F125" s="174" t="s">
        <v>710</v>
      </c>
      <c r="G125" s="13"/>
      <c r="H125" s="175">
        <v>3.6000000000000001</v>
      </c>
      <c r="I125" s="13"/>
      <c r="J125" s="13"/>
      <c r="K125" s="13"/>
      <c r="L125" s="171"/>
      <c r="M125" s="176"/>
      <c r="N125" s="177"/>
      <c r="O125" s="177"/>
      <c r="P125" s="177"/>
      <c r="Q125" s="177"/>
      <c r="R125" s="177"/>
      <c r="S125" s="177"/>
      <c r="T125" s="178"/>
      <c r="U125" s="13"/>
      <c r="V125" s="13"/>
      <c r="W125" s="13"/>
      <c r="X125" s="13"/>
      <c r="Y125" s="13"/>
      <c r="Z125" s="13"/>
      <c r="AA125" s="13"/>
      <c r="AB125" s="13"/>
      <c r="AC125" s="13"/>
      <c r="AD125" s="13"/>
      <c r="AE125" s="13"/>
      <c r="AT125" s="173" t="s">
        <v>156</v>
      </c>
      <c r="AU125" s="173" t="s">
        <v>89</v>
      </c>
      <c r="AV125" s="13" t="s">
        <v>89</v>
      </c>
      <c r="AW125" s="13" t="s">
        <v>41</v>
      </c>
      <c r="AX125" s="13" t="s">
        <v>79</v>
      </c>
      <c r="AY125" s="173" t="s">
        <v>142</v>
      </c>
    </row>
    <row r="126" s="14" customFormat="1">
      <c r="A126" s="14"/>
      <c r="B126" s="179"/>
      <c r="C126" s="14"/>
      <c r="D126" s="172" t="s">
        <v>156</v>
      </c>
      <c r="E126" s="180" t="s">
        <v>3</v>
      </c>
      <c r="F126" s="181" t="s">
        <v>158</v>
      </c>
      <c r="G126" s="14"/>
      <c r="H126" s="182">
        <v>3.6000000000000001</v>
      </c>
      <c r="I126" s="14"/>
      <c r="J126" s="14"/>
      <c r="K126" s="14"/>
      <c r="L126" s="179"/>
      <c r="M126" s="183"/>
      <c r="N126" s="184"/>
      <c r="O126" s="184"/>
      <c r="P126" s="184"/>
      <c r="Q126" s="184"/>
      <c r="R126" s="184"/>
      <c r="S126" s="184"/>
      <c r="T126" s="185"/>
      <c r="U126" s="14"/>
      <c r="V126" s="14"/>
      <c r="W126" s="14"/>
      <c r="X126" s="14"/>
      <c r="Y126" s="14"/>
      <c r="Z126" s="14"/>
      <c r="AA126" s="14"/>
      <c r="AB126" s="14"/>
      <c r="AC126" s="14"/>
      <c r="AD126" s="14"/>
      <c r="AE126" s="14"/>
      <c r="AT126" s="180" t="s">
        <v>156</v>
      </c>
      <c r="AU126" s="180" t="s">
        <v>89</v>
      </c>
      <c r="AV126" s="14" t="s">
        <v>151</v>
      </c>
      <c r="AW126" s="14" t="s">
        <v>4</v>
      </c>
      <c r="AX126" s="14" t="s">
        <v>87</v>
      </c>
      <c r="AY126" s="180" t="s">
        <v>142</v>
      </c>
    </row>
    <row r="127" s="2" customFormat="1" ht="16.5" customHeight="1">
      <c r="A127" s="33"/>
      <c r="B127" s="158"/>
      <c r="C127" s="159" t="s">
        <v>191</v>
      </c>
      <c r="D127" s="159" t="s">
        <v>145</v>
      </c>
      <c r="E127" s="160" t="s">
        <v>711</v>
      </c>
      <c r="F127" s="161" t="s">
        <v>712</v>
      </c>
      <c r="G127" s="162" t="s">
        <v>332</v>
      </c>
      <c r="H127" s="163">
        <v>39.039999999999999</v>
      </c>
      <c r="I127" s="164">
        <v>913</v>
      </c>
      <c r="J127" s="164">
        <f>ROUND(I127*H127,2)</f>
        <v>35643.519999999997</v>
      </c>
      <c r="K127" s="161" t="s">
        <v>316</v>
      </c>
      <c r="L127" s="34"/>
      <c r="M127" s="165" t="s">
        <v>3</v>
      </c>
      <c r="N127" s="166" t="s">
        <v>52</v>
      </c>
      <c r="O127" s="167">
        <v>0.39700000000000002</v>
      </c>
      <c r="P127" s="167">
        <f>O127*H127</f>
        <v>15.49888</v>
      </c>
      <c r="Q127" s="167">
        <v>0.0014400000000000001</v>
      </c>
      <c r="R127" s="167">
        <f>Q127*H127</f>
        <v>0.0562176</v>
      </c>
      <c r="S127" s="167">
        <v>0</v>
      </c>
      <c r="T127" s="168">
        <f>S127*H127</f>
        <v>0</v>
      </c>
      <c r="U127" s="33"/>
      <c r="V127" s="33"/>
      <c r="W127" s="33"/>
      <c r="X127" s="33"/>
      <c r="Y127" s="33"/>
      <c r="Z127" s="33"/>
      <c r="AA127" s="33"/>
      <c r="AB127" s="33"/>
      <c r="AC127" s="33"/>
      <c r="AD127" s="33"/>
      <c r="AE127" s="33"/>
      <c r="AR127" s="169" t="s">
        <v>151</v>
      </c>
      <c r="AT127" s="169" t="s">
        <v>145</v>
      </c>
      <c r="AU127" s="169" t="s">
        <v>89</v>
      </c>
      <c r="AY127" s="19" t="s">
        <v>142</v>
      </c>
      <c r="BE127" s="170">
        <f>IF(N127="základní",J127,0)</f>
        <v>0</v>
      </c>
      <c r="BF127" s="170">
        <f>IF(N127="snížená",J127,0)</f>
        <v>0</v>
      </c>
      <c r="BG127" s="170">
        <f>IF(N127="zákl. přenesená",J127,0)</f>
        <v>35643.519999999997</v>
      </c>
      <c r="BH127" s="170">
        <f>IF(N127="sníž. přenesená",J127,0)</f>
        <v>0</v>
      </c>
      <c r="BI127" s="170">
        <f>IF(N127="nulová",J127,0)</f>
        <v>0</v>
      </c>
      <c r="BJ127" s="19" t="s">
        <v>151</v>
      </c>
      <c r="BK127" s="170">
        <f>ROUND(I127*H127,2)</f>
        <v>35643.519999999997</v>
      </c>
      <c r="BL127" s="19" t="s">
        <v>151</v>
      </c>
      <c r="BM127" s="169" t="s">
        <v>713</v>
      </c>
    </row>
    <row r="128" s="2" customFormat="1">
      <c r="A128" s="33"/>
      <c r="B128" s="34"/>
      <c r="C128" s="33"/>
      <c r="D128" s="172" t="s">
        <v>318</v>
      </c>
      <c r="E128" s="33"/>
      <c r="F128" s="186" t="s">
        <v>714</v>
      </c>
      <c r="G128" s="33"/>
      <c r="H128" s="33"/>
      <c r="I128" s="33"/>
      <c r="J128" s="33"/>
      <c r="K128" s="33"/>
      <c r="L128" s="34"/>
      <c r="M128" s="187"/>
      <c r="N128" s="188"/>
      <c r="O128" s="67"/>
      <c r="P128" s="67"/>
      <c r="Q128" s="67"/>
      <c r="R128" s="67"/>
      <c r="S128" s="67"/>
      <c r="T128" s="68"/>
      <c r="U128" s="33"/>
      <c r="V128" s="33"/>
      <c r="W128" s="33"/>
      <c r="X128" s="33"/>
      <c r="Y128" s="33"/>
      <c r="Z128" s="33"/>
      <c r="AA128" s="33"/>
      <c r="AB128" s="33"/>
      <c r="AC128" s="33"/>
      <c r="AD128" s="33"/>
      <c r="AE128" s="33"/>
      <c r="AT128" s="19" t="s">
        <v>318</v>
      </c>
      <c r="AU128" s="19" t="s">
        <v>89</v>
      </c>
    </row>
    <row r="129" s="13" customFormat="1">
      <c r="A129" s="13"/>
      <c r="B129" s="171"/>
      <c r="C129" s="13"/>
      <c r="D129" s="172" t="s">
        <v>156</v>
      </c>
      <c r="E129" s="173" t="s">
        <v>3</v>
      </c>
      <c r="F129" s="174" t="s">
        <v>715</v>
      </c>
      <c r="G129" s="13"/>
      <c r="H129" s="175">
        <v>13.44</v>
      </c>
      <c r="I129" s="13"/>
      <c r="J129" s="13"/>
      <c r="K129" s="13"/>
      <c r="L129" s="171"/>
      <c r="M129" s="176"/>
      <c r="N129" s="177"/>
      <c r="O129" s="177"/>
      <c r="P129" s="177"/>
      <c r="Q129" s="177"/>
      <c r="R129" s="177"/>
      <c r="S129" s="177"/>
      <c r="T129" s="178"/>
      <c r="U129" s="13"/>
      <c r="V129" s="13"/>
      <c r="W129" s="13"/>
      <c r="X129" s="13"/>
      <c r="Y129" s="13"/>
      <c r="Z129" s="13"/>
      <c r="AA129" s="13"/>
      <c r="AB129" s="13"/>
      <c r="AC129" s="13"/>
      <c r="AD129" s="13"/>
      <c r="AE129" s="13"/>
      <c r="AT129" s="173" t="s">
        <v>156</v>
      </c>
      <c r="AU129" s="173" t="s">
        <v>89</v>
      </c>
      <c r="AV129" s="13" t="s">
        <v>89</v>
      </c>
      <c r="AW129" s="13" t="s">
        <v>41</v>
      </c>
      <c r="AX129" s="13" t="s">
        <v>79</v>
      </c>
      <c r="AY129" s="173" t="s">
        <v>142</v>
      </c>
    </row>
    <row r="130" s="13" customFormat="1">
      <c r="A130" s="13"/>
      <c r="B130" s="171"/>
      <c r="C130" s="13"/>
      <c r="D130" s="172" t="s">
        <v>156</v>
      </c>
      <c r="E130" s="173" t="s">
        <v>3</v>
      </c>
      <c r="F130" s="174" t="s">
        <v>716</v>
      </c>
      <c r="G130" s="13"/>
      <c r="H130" s="175">
        <v>25.600000000000001</v>
      </c>
      <c r="I130" s="13"/>
      <c r="J130" s="13"/>
      <c r="K130" s="13"/>
      <c r="L130" s="171"/>
      <c r="M130" s="176"/>
      <c r="N130" s="177"/>
      <c r="O130" s="177"/>
      <c r="P130" s="177"/>
      <c r="Q130" s="177"/>
      <c r="R130" s="177"/>
      <c r="S130" s="177"/>
      <c r="T130" s="178"/>
      <c r="U130" s="13"/>
      <c r="V130" s="13"/>
      <c r="W130" s="13"/>
      <c r="X130" s="13"/>
      <c r="Y130" s="13"/>
      <c r="Z130" s="13"/>
      <c r="AA130" s="13"/>
      <c r="AB130" s="13"/>
      <c r="AC130" s="13"/>
      <c r="AD130" s="13"/>
      <c r="AE130" s="13"/>
      <c r="AT130" s="173" t="s">
        <v>156</v>
      </c>
      <c r="AU130" s="173" t="s">
        <v>89</v>
      </c>
      <c r="AV130" s="13" t="s">
        <v>89</v>
      </c>
      <c r="AW130" s="13" t="s">
        <v>41</v>
      </c>
      <c r="AX130" s="13" t="s">
        <v>79</v>
      </c>
      <c r="AY130" s="173" t="s">
        <v>142</v>
      </c>
    </row>
    <row r="131" s="14" customFormat="1">
      <c r="A131" s="14"/>
      <c r="B131" s="179"/>
      <c r="C131" s="14"/>
      <c r="D131" s="172" t="s">
        <v>156</v>
      </c>
      <c r="E131" s="180" t="s">
        <v>3</v>
      </c>
      <c r="F131" s="181" t="s">
        <v>158</v>
      </c>
      <c r="G131" s="14"/>
      <c r="H131" s="182">
        <v>39.039999999999999</v>
      </c>
      <c r="I131" s="14"/>
      <c r="J131" s="14"/>
      <c r="K131" s="14"/>
      <c r="L131" s="179"/>
      <c r="M131" s="183"/>
      <c r="N131" s="184"/>
      <c r="O131" s="184"/>
      <c r="P131" s="184"/>
      <c r="Q131" s="184"/>
      <c r="R131" s="184"/>
      <c r="S131" s="184"/>
      <c r="T131" s="185"/>
      <c r="U131" s="14"/>
      <c r="V131" s="14"/>
      <c r="W131" s="14"/>
      <c r="X131" s="14"/>
      <c r="Y131" s="14"/>
      <c r="Z131" s="14"/>
      <c r="AA131" s="14"/>
      <c r="AB131" s="14"/>
      <c r="AC131" s="14"/>
      <c r="AD131" s="14"/>
      <c r="AE131" s="14"/>
      <c r="AT131" s="180" t="s">
        <v>156</v>
      </c>
      <c r="AU131" s="180" t="s">
        <v>89</v>
      </c>
      <c r="AV131" s="14" t="s">
        <v>151</v>
      </c>
      <c r="AW131" s="14" t="s">
        <v>4</v>
      </c>
      <c r="AX131" s="14" t="s">
        <v>87</v>
      </c>
      <c r="AY131" s="180" t="s">
        <v>142</v>
      </c>
    </row>
    <row r="132" s="2" customFormat="1" ht="16.5" customHeight="1">
      <c r="A132" s="33"/>
      <c r="B132" s="158"/>
      <c r="C132" s="159" t="s">
        <v>195</v>
      </c>
      <c r="D132" s="159" t="s">
        <v>145</v>
      </c>
      <c r="E132" s="160" t="s">
        <v>717</v>
      </c>
      <c r="F132" s="161" t="s">
        <v>718</v>
      </c>
      <c r="G132" s="162" t="s">
        <v>332</v>
      </c>
      <c r="H132" s="163">
        <v>39.003999999999998</v>
      </c>
      <c r="I132" s="164">
        <v>53.600000000000001</v>
      </c>
      <c r="J132" s="164">
        <f>ROUND(I132*H132,2)</f>
        <v>2090.6100000000001</v>
      </c>
      <c r="K132" s="161" t="s">
        <v>316</v>
      </c>
      <c r="L132" s="34"/>
      <c r="M132" s="165" t="s">
        <v>3</v>
      </c>
      <c r="N132" s="166" t="s">
        <v>52</v>
      </c>
      <c r="O132" s="167">
        <v>0.14399999999999999</v>
      </c>
      <c r="P132" s="167">
        <f>O132*H132</f>
        <v>5.6165759999999993</v>
      </c>
      <c r="Q132" s="167">
        <v>4.0000000000000003E-05</v>
      </c>
      <c r="R132" s="167">
        <f>Q132*H132</f>
        <v>0.0015601600000000001</v>
      </c>
      <c r="S132" s="167">
        <v>0</v>
      </c>
      <c r="T132" s="168">
        <f>S132*H132</f>
        <v>0</v>
      </c>
      <c r="U132" s="33"/>
      <c r="V132" s="33"/>
      <c r="W132" s="33"/>
      <c r="X132" s="33"/>
      <c r="Y132" s="33"/>
      <c r="Z132" s="33"/>
      <c r="AA132" s="33"/>
      <c r="AB132" s="33"/>
      <c r="AC132" s="33"/>
      <c r="AD132" s="33"/>
      <c r="AE132" s="33"/>
      <c r="AR132" s="169" t="s">
        <v>151</v>
      </c>
      <c r="AT132" s="169" t="s">
        <v>145</v>
      </c>
      <c r="AU132" s="169" t="s">
        <v>89</v>
      </c>
      <c r="AY132" s="19" t="s">
        <v>142</v>
      </c>
      <c r="BE132" s="170">
        <f>IF(N132="základní",J132,0)</f>
        <v>0</v>
      </c>
      <c r="BF132" s="170">
        <f>IF(N132="snížená",J132,0)</f>
        <v>0</v>
      </c>
      <c r="BG132" s="170">
        <f>IF(N132="zákl. přenesená",J132,0)</f>
        <v>2090.6100000000001</v>
      </c>
      <c r="BH132" s="170">
        <f>IF(N132="sníž. přenesená",J132,0)</f>
        <v>0</v>
      </c>
      <c r="BI132" s="170">
        <f>IF(N132="nulová",J132,0)</f>
        <v>0</v>
      </c>
      <c r="BJ132" s="19" t="s">
        <v>151</v>
      </c>
      <c r="BK132" s="170">
        <f>ROUND(I132*H132,2)</f>
        <v>2090.6100000000001</v>
      </c>
      <c r="BL132" s="19" t="s">
        <v>151</v>
      </c>
      <c r="BM132" s="169" t="s">
        <v>719</v>
      </c>
    </row>
    <row r="133" s="2" customFormat="1">
      <c r="A133" s="33"/>
      <c r="B133" s="34"/>
      <c r="C133" s="33"/>
      <c r="D133" s="172" t="s">
        <v>318</v>
      </c>
      <c r="E133" s="33"/>
      <c r="F133" s="186" t="s">
        <v>714</v>
      </c>
      <c r="G133" s="33"/>
      <c r="H133" s="33"/>
      <c r="I133" s="33"/>
      <c r="J133" s="33"/>
      <c r="K133" s="33"/>
      <c r="L133" s="34"/>
      <c r="M133" s="187"/>
      <c r="N133" s="188"/>
      <c r="O133" s="67"/>
      <c r="P133" s="67"/>
      <c r="Q133" s="67"/>
      <c r="R133" s="67"/>
      <c r="S133" s="67"/>
      <c r="T133" s="68"/>
      <c r="U133" s="33"/>
      <c r="V133" s="33"/>
      <c r="W133" s="33"/>
      <c r="X133" s="33"/>
      <c r="Y133" s="33"/>
      <c r="Z133" s="33"/>
      <c r="AA133" s="33"/>
      <c r="AB133" s="33"/>
      <c r="AC133" s="33"/>
      <c r="AD133" s="33"/>
      <c r="AE133" s="33"/>
      <c r="AT133" s="19" t="s">
        <v>318</v>
      </c>
      <c r="AU133" s="19" t="s">
        <v>89</v>
      </c>
    </row>
    <row r="134" s="2" customFormat="1" ht="24" customHeight="1">
      <c r="A134" s="33"/>
      <c r="B134" s="158"/>
      <c r="C134" s="159" t="s">
        <v>199</v>
      </c>
      <c r="D134" s="159" t="s">
        <v>145</v>
      </c>
      <c r="E134" s="160" t="s">
        <v>720</v>
      </c>
      <c r="F134" s="161" t="s">
        <v>721</v>
      </c>
      <c r="G134" s="162" t="s">
        <v>332</v>
      </c>
      <c r="H134" s="163">
        <v>8</v>
      </c>
      <c r="I134" s="164">
        <v>685</v>
      </c>
      <c r="J134" s="164">
        <f>ROUND(I134*H134,2)</f>
        <v>5480</v>
      </c>
      <c r="K134" s="161" t="s">
        <v>316</v>
      </c>
      <c r="L134" s="34"/>
      <c r="M134" s="165" t="s">
        <v>3</v>
      </c>
      <c r="N134" s="166" t="s">
        <v>52</v>
      </c>
      <c r="O134" s="167">
        <v>0.53100000000000003</v>
      </c>
      <c r="P134" s="167">
        <f>O134*H134</f>
        <v>4.2480000000000002</v>
      </c>
      <c r="Q134" s="167">
        <v>0.34661999999999998</v>
      </c>
      <c r="R134" s="167">
        <f>Q134*H134</f>
        <v>2.7729599999999999</v>
      </c>
      <c r="S134" s="167">
        <v>0</v>
      </c>
      <c r="T134" s="168">
        <f>S134*H134</f>
        <v>0</v>
      </c>
      <c r="U134" s="33"/>
      <c r="V134" s="33"/>
      <c r="W134" s="33"/>
      <c r="X134" s="33"/>
      <c r="Y134" s="33"/>
      <c r="Z134" s="33"/>
      <c r="AA134" s="33"/>
      <c r="AB134" s="33"/>
      <c r="AC134" s="33"/>
      <c r="AD134" s="33"/>
      <c r="AE134" s="33"/>
      <c r="AR134" s="169" t="s">
        <v>151</v>
      </c>
      <c r="AT134" s="169" t="s">
        <v>145</v>
      </c>
      <c r="AU134" s="169" t="s">
        <v>89</v>
      </c>
      <c r="AY134" s="19" t="s">
        <v>142</v>
      </c>
      <c r="BE134" s="170">
        <f>IF(N134="základní",J134,0)</f>
        <v>0</v>
      </c>
      <c r="BF134" s="170">
        <f>IF(N134="snížená",J134,0)</f>
        <v>0</v>
      </c>
      <c r="BG134" s="170">
        <f>IF(N134="zákl. přenesená",J134,0)</f>
        <v>5480</v>
      </c>
      <c r="BH134" s="170">
        <f>IF(N134="sníž. přenesená",J134,0)</f>
        <v>0</v>
      </c>
      <c r="BI134" s="170">
        <f>IF(N134="nulová",J134,0)</f>
        <v>0</v>
      </c>
      <c r="BJ134" s="19" t="s">
        <v>151</v>
      </c>
      <c r="BK134" s="170">
        <f>ROUND(I134*H134,2)</f>
        <v>5480</v>
      </c>
      <c r="BL134" s="19" t="s">
        <v>151</v>
      </c>
      <c r="BM134" s="169" t="s">
        <v>722</v>
      </c>
    </row>
    <row r="135" s="2" customFormat="1">
      <c r="A135" s="33"/>
      <c r="B135" s="34"/>
      <c r="C135" s="33"/>
      <c r="D135" s="172" t="s">
        <v>318</v>
      </c>
      <c r="E135" s="33"/>
      <c r="F135" s="186" t="s">
        <v>723</v>
      </c>
      <c r="G135" s="33"/>
      <c r="H135" s="33"/>
      <c r="I135" s="33"/>
      <c r="J135" s="33"/>
      <c r="K135" s="33"/>
      <c r="L135" s="34"/>
      <c r="M135" s="187"/>
      <c r="N135" s="188"/>
      <c r="O135" s="67"/>
      <c r="P135" s="67"/>
      <c r="Q135" s="67"/>
      <c r="R135" s="67"/>
      <c r="S135" s="67"/>
      <c r="T135" s="68"/>
      <c r="U135" s="33"/>
      <c r="V135" s="33"/>
      <c r="W135" s="33"/>
      <c r="X135" s="33"/>
      <c r="Y135" s="33"/>
      <c r="Z135" s="33"/>
      <c r="AA135" s="33"/>
      <c r="AB135" s="33"/>
      <c r="AC135" s="33"/>
      <c r="AD135" s="33"/>
      <c r="AE135" s="33"/>
      <c r="AT135" s="19" t="s">
        <v>318</v>
      </c>
      <c r="AU135" s="19" t="s">
        <v>89</v>
      </c>
    </row>
    <row r="136" s="13" customFormat="1">
      <c r="A136" s="13"/>
      <c r="B136" s="171"/>
      <c r="C136" s="13"/>
      <c r="D136" s="172" t="s">
        <v>156</v>
      </c>
      <c r="E136" s="173" t="s">
        <v>3</v>
      </c>
      <c r="F136" s="174" t="s">
        <v>724</v>
      </c>
      <c r="G136" s="13"/>
      <c r="H136" s="175">
        <v>8</v>
      </c>
      <c r="I136" s="13"/>
      <c r="J136" s="13"/>
      <c r="K136" s="13"/>
      <c r="L136" s="171"/>
      <c r="M136" s="176"/>
      <c r="N136" s="177"/>
      <c r="O136" s="177"/>
      <c r="P136" s="177"/>
      <c r="Q136" s="177"/>
      <c r="R136" s="177"/>
      <c r="S136" s="177"/>
      <c r="T136" s="178"/>
      <c r="U136" s="13"/>
      <c r="V136" s="13"/>
      <c r="W136" s="13"/>
      <c r="X136" s="13"/>
      <c r="Y136" s="13"/>
      <c r="Z136" s="13"/>
      <c r="AA136" s="13"/>
      <c r="AB136" s="13"/>
      <c r="AC136" s="13"/>
      <c r="AD136" s="13"/>
      <c r="AE136" s="13"/>
      <c r="AT136" s="173" t="s">
        <v>156</v>
      </c>
      <c r="AU136" s="173" t="s">
        <v>89</v>
      </c>
      <c r="AV136" s="13" t="s">
        <v>89</v>
      </c>
      <c r="AW136" s="13" t="s">
        <v>41</v>
      </c>
      <c r="AX136" s="13" t="s">
        <v>79</v>
      </c>
      <c r="AY136" s="173" t="s">
        <v>142</v>
      </c>
    </row>
    <row r="137" s="14" customFormat="1">
      <c r="A137" s="14"/>
      <c r="B137" s="179"/>
      <c r="C137" s="14"/>
      <c r="D137" s="172" t="s">
        <v>156</v>
      </c>
      <c r="E137" s="180" t="s">
        <v>3</v>
      </c>
      <c r="F137" s="181" t="s">
        <v>158</v>
      </c>
      <c r="G137" s="14"/>
      <c r="H137" s="182">
        <v>8</v>
      </c>
      <c r="I137" s="14"/>
      <c r="J137" s="14"/>
      <c r="K137" s="14"/>
      <c r="L137" s="179"/>
      <c r="M137" s="183"/>
      <c r="N137" s="184"/>
      <c r="O137" s="184"/>
      <c r="P137" s="184"/>
      <c r="Q137" s="184"/>
      <c r="R137" s="184"/>
      <c r="S137" s="184"/>
      <c r="T137" s="185"/>
      <c r="U137" s="14"/>
      <c r="V137" s="14"/>
      <c r="W137" s="14"/>
      <c r="X137" s="14"/>
      <c r="Y137" s="14"/>
      <c r="Z137" s="14"/>
      <c r="AA137" s="14"/>
      <c r="AB137" s="14"/>
      <c r="AC137" s="14"/>
      <c r="AD137" s="14"/>
      <c r="AE137" s="14"/>
      <c r="AT137" s="180" t="s">
        <v>156</v>
      </c>
      <c r="AU137" s="180" t="s">
        <v>89</v>
      </c>
      <c r="AV137" s="14" t="s">
        <v>151</v>
      </c>
      <c r="AW137" s="14" t="s">
        <v>4</v>
      </c>
      <c r="AX137" s="14" t="s">
        <v>87</v>
      </c>
      <c r="AY137" s="180" t="s">
        <v>142</v>
      </c>
    </row>
    <row r="138" s="2" customFormat="1" ht="16.5" customHeight="1">
      <c r="A138" s="33"/>
      <c r="B138" s="158"/>
      <c r="C138" s="159" t="s">
        <v>204</v>
      </c>
      <c r="D138" s="159" t="s">
        <v>145</v>
      </c>
      <c r="E138" s="160" t="s">
        <v>725</v>
      </c>
      <c r="F138" s="161" t="s">
        <v>726</v>
      </c>
      <c r="G138" s="162" t="s">
        <v>315</v>
      </c>
      <c r="H138" s="163">
        <v>3.8399999999999999</v>
      </c>
      <c r="I138" s="164">
        <v>2630</v>
      </c>
      <c r="J138" s="164">
        <f>ROUND(I138*H138,2)</f>
        <v>10099.200000000001</v>
      </c>
      <c r="K138" s="161" t="s">
        <v>316</v>
      </c>
      <c r="L138" s="34"/>
      <c r="M138" s="165" t="s">
        <v>3</v>
      </c>
      <c r="N138" s="166" t="s">
        <v>52</v>
      </c>
      <c r="O138" s="167">
        <v>0.69599999999999995</v>
      </c>
      <c r="P138" s="167">
        <f>O138*H138</f>
        <v>2.6726399999999999</v>
      </c>
      <c r="Q138" s="167">
        <v>2.2563399999999998</v>
      </c>
      <c r="R138" s="167">
        <f>Q138*H138</f>
        <v>8.664345599999999</v>
      </c>
      <c r="S138" s="167">
        <v>0</v>
      </c>
      <c r="T138" s="168">
        <f>S138*H138</f>
        <v>0</v>
      </c>
      <c r="U138" s="33"/>
      <c r="V138" s="33"/>
      <c r="W138" s="33"/>
      <c r="X138" s="33"/>
      <c r="Y138" s="33"/>
      <c r="Z138" s="33"/>
      <c r="AA138" s="33"/>
      <c r="AB138" s="33"/>
      <c r="AC138" s="33"/>
      <c r="AD138" s="33"/>
      <c r="AE138" s="33"/>
      <c r="AR138" s="169" t="s">
        <v>151</v>
      </c>
      <c r="AT138" s="169" t="s">
        <v>145</v>
      </c>
      <c r="AU138" s="169" t="s">
        <v>89</v>
      </c>
      <c r="AY138" s="19" t="s">
        <v>142</v>
      </c>
      <c r="BE138" s="170">
        <f>IF(N138="základní",J138,0)</f>
        <v>0</v>
      </c>
      <c r="BF138" s="170">
        <f>IF(N138="snížená",J138,0)</f>
        <v>0</v>
      </c>
      <c r="BG138" s="170">
        <f>IF(N138="zákl. přenesená",J138,0)</f>
        <v>10099.200000000001</v>
      </c>
      <c r="BH138" s="170">
        <f>IF(N138="sníž. přenesená",J138,0)</f>
        <v>0</v>
      </c>
      <c r="BI138" s="170">
        <f>IF(N138="nulová",J138,0)</f>
        <v>0</v>
      </c>
      <c r="BJ138" s="19" t="s">
        <v>151</v>
      </c>
      <c r="BK138" s="170">
        <f>ROUND(I138*H138,2)</f>
        <v>10099.200000000001</v>
      </c>
      <c r="BL138" s="19" t="s">
        <v>151</v>
      </c>
      <c r="BM138" s="169" t="s">
        <v>727</v>
      </c>
    </row>
    <row r="139" s="2" customFormat="1">
      <c r="A139" s="33"/>
      <c r="B139" s="34"/>
      <c r="C139" s="33"/>
      <c r="D139" s="172" t="s">
        <v>318</v>
      </c>
      <c r="E139" s="33"/>
      <c r="F139" s="186" t="s">
        <v>728</v>
      </c>
      <c r="G139" s="33"/>
      <c r="H139" s="33"/>
      <c r="I139" s="33"/>
      <c r="J139" s="33"/>
      <c r="K139" s="33"/>
      <c r="L139" s="34"/>
      <c r="M139" s="187"/>
      <c r="N139" s="188"/>
      <c r="O139" s="67"/>
      <c r="P139" s="67"/>
      <c r="Q139" s="67"/>
      <c r="R139" s="67"/>
      <c r="S139" s="67"/>
      <c r="T139" s="68"/>
      <c r="U139" s="33"/>
      <c r="V139" s="33"/>
      <c r="W139" s="33"/>
      <c r="X139" s="33"/>
      <c r="Y139" s="33"/>
      <c r="Z139" s="33"/>
      <c r="AA139" s="33"/>
      <c r="AB139" s="33"/>
      <c r="AC139" s="33"/>
      <c r="AD139" s="33"/>
      <c r="AE139" s="33"/>
      <c r="AT139" s="19" t="s">
        <v>318</v>
      </c>
      <c r="AU139" s="19" t="s">
        <v>89</v>
      </c>
    </row>
    <row r="140" s="13" customFormat="1">
      <c r="A140" s="13"/>
      <c r="B140" s="171"/>
      <c r="C140" s="13"/>
      <c r="D140" s="172" t="s">
        <v>156</v>
      </c>
      <c r="E140" s="173" t="s">
        <v>3</v>
      </c>
      <c r="F140" s="174" t="s">
        <v>729</v>
      </c>
      <c r="G140" s="13"/>
      <c r="H140" s="175">
        <v>3.8399999999999999</v>
      </c>
      <c r="I140" s="13"/>
      <c r="J140" s="13"/>
      <c r="K140" s="13"/>
      <c r="L140" s="171"/>
      <c r="M140" s="176"/>
      <c r="N140" s="177"/>
      <c r="O140" s="177"/>
      <c r="P140" s="177"/>
      <c r="Q140" s="177"/>
      <c r="R140" s="177"/>
      <c r="S140" s="177"/>
      <c r="T140" s="178"/>
      <c r="U140" s="13"/>
      <c r="V140" s="13"/>
      <c r="W140" s="13"/>
      <c r="X140" s="13"/>
      <c r="Y140" s="13"/>
      <c r="Z140" s="13"/>
      <c r="AA140" s="13"/>
      <c r="AB140" s="13"/>
      <c r="AC140" s="13"/>
      <c r="AD140" s="13"/>
      <c r="AE140" s="13"/>
      <c r="AT140" s="173" t="s">
        <v>156</v>
      </c>
      <c r="AU140" s="173" t="s">
        <v>89</v>
      </c>
      <c r="AV140" s="13" t="s">
        <v>89</v>
      </c>
      <c r="AW140" s="13" t="s">
        <v>41</v>
      </c>
      <c r="AX140" s="13" t="s">
        <v>79</v>
      </c>
      <c r="AY140" s="173" t="s">
        <v>142</v>
      </c>
    </row>
    <row r="141" s="14" customFormat="1">
      <c r="A141" s="14"/>
      <c r="B141" s="179"/>
      <c r="C141" s="14"/>
      <c r="D141" s="172" t="s">
        <v>156</v>
      </c>
      <c r="E141" s="180" t="s">
        <v>3</v>
      </c>
      <c r="F141" s="181" t="s">
        <v>158</v>
      </c>
      <c r="G141" s="14"/>
      <c r="H141" s="182">
        <v>3.8399999999999999</v>
      </c>
      <c r="I141" s="14"/>
      <c r="J141" s="14"/>
      <c r="K141" s="14"/>
      <c r="L141" s="179"/>
      <c r="M141" s="183"/>
      <c r="N141" s="184"/>
      <c r="O141" s="184"/>
      <c r="P141" s="184"/>
      <c r="Q141" s="184"/>
      <c r="R141" s="184"/>
      <c r="S141" s="184"/>
      <c r="T141" s="185"/>
      <c r="U141" s="14"/>
      <c r="V141" s="14"/>
      <c r="W141" s="14"/>
      <c r="X141" s="14"/>
      <c r="Y141" s="14"/>
      <c r="Z141" s="14"/>
      <c r="AA141" s="14"/>
      <c r="AB141" s="14"/>
      <c r="AC141" s="14"/>
      <c r="AD141" s="14"/>
      <c r="AE141" s="14"/>
      <c r="AT141" s="180" t="s">
        <v>156</v>
      </c>
      <c r="AU141" s="180" t="s">
        <v>89</v>
      </c>
      <c r="AV141" s="14" t="s">
        <v>151</v>
      </c>
      <c r="AW141" s="14" t="s">
        <v>4</v>
      </c>
      <c r="AX141" s="14" t="s">
        <v>87</v>
      </c>
      <c r="AY141" s="180" t="s">
        <v>142</v>
      </c>
    </row>
    <row r="142" s="2" customFormat="1" ht="24" customHeight="1">
      <c r="A142" s="33"/>
      <c r="B142" s="158"/>
      <c r="C142" s="159" t="s">
        <v>208</v>
      </c>
      <c r="D142" s="159" t="s">
        <v>145</v>
      </c>
      <c r="E142" s="160" t="s">
        <v>730</v>
      </c>
      <c r="F142" s="161" t="s">
        <v>731</v>
      </c>
      <c r="G142" s="162" t="s">
        <v>354</v>
      </c>
      <c r="H142" s="163">
        <v>0.084000000000000005</v>
      </c>
      <c r="I142" s="164">
        <v>42200</v>
      </c>
      <c r="J142" s="164">
        <f>ROUND(I142*H142,2)</f>
        <v>3544.8000000000002</v>
      </c>
      <c r="K142" s="161" t="s">
        <v>316</v>
      </c>
      <c r="L142" s="34"/>
      <c r="M142" s="165" t="s">
        <v>3</v>
      </c>
      <c r="N142" s="166" t="s">
        <v>52</v>
      </c>
      <c r="O142" s="167">
        <v>32.509999999999998</v>
      </c>
      <c r="P142" s="167">
        <f>O142*H142</f>
        <v>2.7308400000000002</v>
      </c>
      <c r="Q142" s="167">
        <v>1.05871</v>
      </c>
      <c r="R142" s="167">
        <f>Q142*H142</f>
        <v>0.088931640000000006</v>
      </c>
      <c r="S142" s="167">
        <v>0</v>
      </c>
      <c r="T142" s="168">
        <f>S142*H142</f>
        <v>0</v>
      </c>
      <c r="U142" s="33"/>
      <c r="V142" s="33"/>
      <c r="W142" s="33"/>
      <c r="X142" s="33"/>
      <c r="Y142" s="33"/>
      <c r="Z142" s="33"/>
      <c r="AA142" s="33"/>
      <c r="AB142" s="33"/>
      <c r="AC142" s="33"/>
      <c r="AD142" s="33"/>
      <c r="AE142" s="33"/>
      <c r="AR142" s="169" t="s">
        <v>151</v>
      </c>
      <c r="AT142" s="169" t="s">
        <v>145</v>
      </c>
      <c r="AU142" s="169" t="s">
        <v>89</v>
      </c>
      <c r="AY142" s="19" t="s">
        <v>142</v>
      </c>
      <c r="BE142" s="170">
        <f>IF(N142="základní",J142,0)</f>
        <v>0</v>
      </c>
      <c r="BF142" s="170">
        <f>IF(N142="snížená",J142,0)</f>
        <v>0</v>
      </c>
      <c r="BG142" s="170">
        <f>IF(N142="zákl. přenesená",J142,0)</f>
        <v>3544.8000000000002</v>
      </c>
      <c r="BH142" s="170">
        <f>IF(N142="sníž. přenesená",J142,0)</f>
        <v>0</v>
      </c>
      <c r="BI142" s="170">
        <f>IF(N142="nulová",J142,0)</f>
        <v>0</v>
      </c>
      <c r="BJ142" s="19" t="s">
        <v>151</v>
      </c>
      <c r="BK142" s="170">
        <f>ROUND(I142*H142,2)</f>
        <v>3544.8000000000002</v>
      </c>
      <c r="BL142" s="19" t="s">
        <v>151</v>
      </c>
      <c r="BM142" s="169" t="s">
        <v>732</v>
      </c>
    </row>
    <row r="143" s="13" customFormat="1">
      <c r="A143" s="13"/>
      <c r="B143" s="171"/>
      <c r="C143" s="13"/>
      <c r="D143" s="172" t="s">
        <v>156</v>
      </c>
      <c r="E143" s="173" t="s">
        <v>3</v>
      </c>
      <c r="F143" s="174" t="s">
        <v>733</v>
      </c>
      <c r="G143" s="13"/>
      <c r="H143" s="175">
        <v>0.084000000000000005</v>
      </c>
      <c r="I143" s="13"/>
      <c r="J143" s="13"/>
      <c r="K143" s="13"/>
      <c r="L143" s="171"/>
      <c r="M143" s="176"/>
      <c r="N143" s="177"/>
      <c r="O143" s="177"/>
      <c r="P143" s="177"/>
      <c r="Q143" s="177"/>
      <c r="R143" s="177"/>
      <c r="S143" s="177"/>
      <c r="T143" s="178"/>
      <c r="U143" s="13"/>
      <c r="V143" s="13"/>
      <c r="W143" s="13"/>
      <c r="X143" s="13"/>
      <c r="Y143" s="13"/>
      <c r="Z143" s="13"/>
      <c r="AA143" s="13"/>
      <c r="AB143" s="13"/>
      <c r="AC143" s="13"/>
      <c r="AD143" s="13"/>
      <c r="AE143" s="13"/>
      <c r="AT143" s="173" t="s">
        <v>156</v>
      </c>
      <c r="AU143" s="173" t="s">
        <v>89</v>
      </c>
      <c r="AV143" s="13" t="s">
        <v>89</v>
      </c>
      <c r="AW143" s="13" t="s">
        <v>41</v>
      </c>
      <c r="AX143" s="13" t="s">
        <v>79</v>
      </c>
      <c r="AY143" s="173" t="s">
        <v>142</v>
      </c>
    </row>
    <row r="144" s="14" customFormat="1">
      <c r="A144" s="14"/>
      <c r="B144" s="179"/>
      <c r="C144" s="14"/>
      <c r="D144" s="172" t="s">
        <v>156</v>
      </c>
      <c r="E144" s="180" t="s">
        <v>3</v>
      </c>
      <c r="F144" s="181" t="s">
        <v>158</v>
      </c>
      <c r="G144" s="14"/>
      <c r="H144" s="182">
        <v>0.084000000000000005</v>
      </c>
      <c r="I144" s="14"/>
      <c r="J144" s="14"/>
      <c r="K144" s="14"/>
      <c r="L144" s="179"/>
      <c r="M144" s="183"/>
      <c r="N144" s="184"/>
      <c r="O144" s="184"/>
      <c r="P144" s="184"/>
      <c r="Q144" s="184"/>
      <c r="R144" s="184"/>
      <c r="S144" s="184"/>
      <c r="T144" s="185"/>
      <c r="U144" s="14"/>
      <c r="V144" s="14"/>
      <c r="W144" s="14"/>
      <c r="X144" s="14"/>
      <c r="Y144" s="14"/>
      <c r="Z144" s="14"/>
      <c r="AA144" s="14"/>
      <c r="AB144" s="14"/>
      <c r="AC144" s="14"/>
      <c r="AD144" s="14"/>
      <c r="AE144" s="14"/>
      <c r="AT144" s="180" t="s">
        <v>156</v>
      </c>
      <c r="AU144" s="180" t="s">
        <v>89</v>
      </c>
      <c r="AV144" s="14" t="s">
        <v>151</v>
      </c>
      <c r="AW144" s="14" t="s">
        <v>4</v>
      </c>
      <c r="AX144" s="14" t="s">
        <v>87</v>
      </c>
      <c r="AY144" s="180" t="s">
        <v>142</v>
      </c>
    </row>
    <row r="145" s="12" customFormat="1" ht="22.8" customHeight="1">
      <c r="A145" s="12"/>
      <c r="B145" s="146"/>
      <c r="C145" s="12"/>
      <c r="D145" s="147" t="s">
        <v>78</v>
      </c>
      <c r="E145" s="156" t="s">
        <v>159</v>
      </c>
      <c r="F145" s="156" t="s">
        <v>734</v>
      </c>
      <c r="G145" s="12"/>
      <c r="H145" s="12"/>
      <c r="I145" s="12"/>
      <c r="J145" s="157">
        <f>BK145</f>
        <v>634052.5</v>
      </c>
      <c r="K145" s="12"/>
      <c r="L145" s="146"/>
      <c r="M145" s="150"/>
      <c r="N145" s="151"/>
      <c r="O145" s="151"/>
      <c r="P145" s="152">
        <f>SUM(P146:P223)</f>
        <v>462.83539999999999</v>
      </c>
      <c r="Q145" s="151"/>
      <c r="R145" s="152">
        <f>SUM(R146:R223)</f>
        <v>65.491695000000007</v>
      </c>
      <c r="S145" s="151"/>
      <c r="T145" s="153">
        <f>SUM(T146:T223)</f>
        <v>0</v>
      </c>
      <c r="U145" s="12"/>
      <c r="V145" s="12"/>
      <c r="W145" s="12"/>
      <c r="X145" s="12"/>
      <c r="Y145" s="12"/>
      <c r="Z145" s="12"/>
      <c r="AA145" s="12"/>
      <c r="AB145" s="12"/>
      <c r="AC145" s="12"/>
      <c r="AD145" s="12"/>
      <c r="AE145" s="12"/>
      <c r="AR145" s="147" t="s">
        <v>87</v>
      </c>
      <c r="AT145" s="154" t="s">
        <v>78</v>
      </c>
      <c r="AU145" s="154" t="s">
        <v>87</v>
      </c>
      <c r="AY145" s="147" t="s">
        <v>142</v>
      </c>
      <c r="BK145" s="155">
        <f>SUM(BK146:BK223)</f>
        <v>634052.5</v>
      </c>
    </row>
    <row r="146" s="2" customFormat="1" ht="16.5" customHeight="1">
      <c r="A146" s="33"/>
      <c r="B146" s="158"/>
      <c r="C146" s="159" t="s">
        <v>213</v>
      </c>
      <c r="D146" s="159" t="s">
        <v>145</v>
      </c>
      <c r="E146" s="160" t="s">
        <v>735</v>
      </c>
      <c r="F146" s="161" t="s">
        <v>736</v>
      </c>
      <c r="G146" s="162" t="s">
        <v>148</v>
      </c>
      <c r="H146" s="163">
        <v>51</v>
      </c>
      <c r="I146" s="164">
        <v>888</v>
      </c>
      <c r="J146" s="164">
        <f>ROUND(I146*H146,2)</f>
        <v>45288</v>
      </c>
      <c r="K146" s="161" t="s">
        <v>316</v>
      </c>
      <c r="L146" s="34"/>
      <c r="M146" s="165" t="s">
        <v>3</v>
      </c>
      <c r="N146" s="166" t="s">
        <v>52</v>
      </c>
      <c r="O146" s="167">
        <v>1.3560000000000001</v>
      </c>
      <c r="P146" s="167">
        <f>O146*H146</f>
        <v>69.156000000000006</v>
      </c>
      <c r="Q146" s="167">
        <v>0.36435000000000001</v>
      </c>
      <c r="R146" s="167">
        <f>Q146*H146</f>
        <v>18.581849999999999</v>
      </c>
      <c r="S146" s="167">
        <v>0</v>
      </c>
      <c r="T146" s="168">
        <f>S146*H146</f>
        <v>0</v>
      </c>
      <c r="U146" s="33"/>
      <c r="V146" s="33"/>
      <c r="W146" s="33"/>
      <c r="X146" s="33"/>
      <c r="Y146" s="33"/>
      <c r="Z146" s="33"/>
      <c r="AA146" s="33"/>
      <c r="AB146" s="33"/>
      <c r="AC146" s="33"/>
      <c r="AD146" s="33"/>
      <c r="AE146" s="33"/>
      <c r="AR146" s="169" t="s">
        <v>151</v>
      </c>
      <c r="AT146" s="169" t="s">
        <v>145</v>
      </c>
      <c r="AU146" s="169" t="s">
        <v>89</v>
      </c>
      <c r="AY146" s="19" t="s">
        <v>142</v>
      </c>
      <c r="BE146" s="170">
        <f>IF(N146="základní",J146,0)</f>
        <v>0</v>
      </c>
      <c r="BF146" s="170">
        <f>IF(N146="snížená",J146,0)</f>
        <v>0</v>
      </c>
      <c r="BG146" s="170">
        <f>IF(N146="zákl. přenesená",J146,0)</f>
        <v>45288</v>
      </c>
      <c r="BH146" s="170">
        <f>IF(N146="sníž. přenesená",J146,0)</f>
        <v>0</v>
      </c>
      <c r="BI146" s="170">
        <f>IF(N146="nulová",J146,0)</f>
        <v>0</v>
      </c>
      <c r="BJ146" s="19" t="s">
        <v>151</v>
      </c>
      <c r="BK146" s="170">
        <f>ROUND(I146*H146,2)</f>
        <v>45288</v>
      </c>
      <c r="BL146" s="19" t="s">
        <v>151</v>
      </c>
      <c r="BM146" s="169" t="s">
        <v>737</v>
      </c>
    </row>
    <row r="147" s="2" customFormat="1">
      <c r="A147" s="33"/>
      <c r="B147" s="34"/>
      <c r="C147" s="33"/>
      <c r="D147" s="172" t="s">
        <v>318</v>
      </c>
      <c r="E147" s="33"/>
      <c r="F147" s="186" t="s">
        <v>738</v>
      </c>
      <c r="G147" s="33"/>
      <c r="H147" s="33"/>
      <c r="I147" s="33"/>
      <c r="J147" s="33"/>
      <c r="K147" s="33"/>
      <c r="L147" s="34"/>
      <c r="M147" s="187"/>
      <c r="N147" s="188"/>
      <c r="O147" s="67"/>
      <c r="P147" s="67"/>
      <c r="Q147" s="67"/>
      <c r="R147" s="67"/>
      <c r="S147" s="67"/>
      <c r="T147" s="68"/>
      <c r="U147" s="33"/>
      <c r="V147" s="33"/>
      <c r="W147" s="33"/>
      <c r="X147" s="33"/>
      <c r="Y147" s="33"/>
      <c r="Z147" s="33"/>
      <c r="AA147" s="33"/>
      <c r="AB147" s="33"/>
      <c r="AC147" s="33"/>
      <c r="AD147" s="33"/>
      <c r="AE147" s="33"/>
      <c r="AT147" s="19" t="s">
        <v>318</v>
      </c>
      <c r="AU147" s="19" t="s">
        <v>89</v>
      </c>
    </row>
    <row r="148" s="13" customFormat="1">
      <c r="A148" s="13"/>
      <c r="B148" s="171"/>
      <c r="C148" s="13"/>
      <c r="D148" s="172" t="s">
        <v>156</v>
      </c>
      <c r="E148" s="173" t="s">
        <v>3</v>
      </c>
      <c r="F148" s="174" t="s">
        <v>739</v>
      </c>
      <c r="G148" s="13"/>
      <c r="H148" s="175">
        <v>51</v>
      </c>
      <c r="I148" s="13"/>
      <c r="J148" s="13"/>
      <c r="K148" s="13"/>
      <c r="L148" s="171"/>
      <c r="M148" s="176"/>
      <c r="N148" s="177"/>
      <c r="O148" s="177"/>
      <c r="P148" s="177"/>
      <c r="Q148" s="177"/>
      <c r="R148" s="177"/>
      <c r="S148" s="177"/>
      <c r="T148" s="178"/>
      <c r="U148" s="13"/>
      <c r="V148" s="13"/>
      <c r="W148" s="13"/>
      <c r="X148" s="13"/>
      <c r="Y148" s="13"/>
      <c r="Z148" s="13"/>
      <c r="AA148" s="13"/>
      <c r="AB148" s="13"/>
      <c r="AC148" s="13"/>
      <c r="AD148" s="13"/>
      <c r="AE148" s="13"/>
      <c r="AT148" s="173" t="s">
        <v>156</v>
      </c>
      <c r="AU148" s="173" t="s">
        <v>89</v>
      </c>
      <c r="AV148" s="13" t="s">
        <v>89</v>
      </c>
      <c r="AW148" s="13" t="s">
        <v>41</v>
      </c>
      <c r="AX148" s="13" t="s">
        <v>79</v>
      </c>
      <c r="AY148" s="173" t="s">
        <v>142</v>
      </c>
    </row>
    <row r="149" s="14" customFormat="1">
      <c r="A149" s="14"/>
      <c r="B149" s="179"/>
      <c r="C149" s="14"/>
      <c r="D149" s="172" t="s">
        <v>156</v>
      </c>
      <c r="E149" s="180" t="s">
        <v>3</v>
      </c>
      <c r="F149" s="181" t="s">
        <v>158</v>
      </c>
      <c r="G149" s="14"/>
      <c r="H149" s="182">
        <v>51</v>
      </c>
      <c r="I149" s="14"/>
      <c r="J149" s="14"/>
      <c r="K149" s="14"/>
      <c r="L149" s="179"/>
      <c r="M149" s="183"/>
      <c r="N149" s="184"/>
      <c r="O149" s="184"/>
      <c r="P149" s="184"/>
      <c r="Q149" s="184"/>
      <c r="R149" s="184"/>
      <c r="S149" s="184"/>
      <c r="T149" s="185"/>
      <c r="U149" s="14"/>
      <c r="V149" s="14"/>
      <c r="W149" s="14"/>
      <c r="X149" s="14"/>
      <c r="Y149" s="14"/>
      <c r="Z149" s="14"/>
      <c r="AA149" s="14"/>
      <c r="AB149" s="14"/>
      <c r="AC149" s="14"/>
      <c r="AD149" s="14"/>
      <c r="AE149" s="14"/>
      <c r="AT149" s="180" t="s">
        <v>156</v>
      </c>
      <c r="AU149" s="180" t="s">
        <v>89</v>
      </c>
      <c r="AV149" s="14" t="s">
        <v>151</v>
      </c>
      <c r="AW149" s="14" t="s">
        <v>4</v>
      </c>
      <c r="AX149" s="14" t="s">
        <v>87</v>
      </c>
      <c r="AY149" s="180" t="s">
        <v>142</v>
      </c>
    </row>
    <row r="150" s="2" customFormat="1" ht="16.5" customHeight="1">
      <c r="A150" s="33"/>
      <c r="B150" s="158"/>
      <c r="C150" s="192" t="s">
        <v>9</v>
      </c>
      <c r="D150" s="192" t="s">
        <v>379</v>
      </c>
      <c r="E150" s="193" t="s">
        <v>740</v>
      </c>
      <c r="F150" s="194" t="s">
        <v>741</v>
      </c>
      <c r="G150" s="195" t="s">
        <v>148</v>
      </c>
      <c r="H150" s="196">
        <v>36</v>
      </c>
      <c r="I150" s="197">
        <v>1090</v>
      </c>
      <c r="J150" s="197">
        <f>ROUND(I150*H150,2)</f>
        <v>39240</v>
      </c>
      <c r="K150" s="194" t="s">
        <v>742</v>
      </c>
      <c r="L150" s="198"/>
      <c r="M150" s="199" t="s">
        <v>3</v>
      </c>
      <c r="N150" s="200" t="s">
        <v>52</v>
      </c>
      <c r="O150" s="167">
        <v>0</v>
      </c>
      <c r="P150" s="167">
        <f>O150*H150</f>
        <v>0</v>
      </c>
      <c r="Q150" s="167">
        <v>0.151</v>
      </c>
      <c r="R150" s="167">
        <f>Q150*H150</f>
        <v>5.4359999999999999</v>
      </c>
      <c r="S150" s="167">
        <v>0</v>
      </c>
      <c r="T150" s="168">
        <f>S150*H150</f>
        <v>0</v>
      </c>
      <c r="U150" s="33"/>
      <c r="V150" s="33"/>
      <c r="W150" s="33"/>
      <c r="X150" s="33"/>
      <c r="Y150" s="33"/>
      <c r="Z150" s="33"/>
      <c r="AA150" s="33"/>
      <c r="AB150" s="33"/>
      <c r="AC150" s="33"/>
      <c r="AD150" s="33"/>
      <c r="AE150" s="33"/>
      <c r="AR150" s="169" t="s">
        <v>184</v>
      </c>
      <c r="AT150" s="169" t="s">
        <v>379</v>
      </c>
      <c r="AU150" s="169" t="s">
        <v>89</v>
      </c>
      <c r="AY150" s="19" t="s">
        <v>142</v>
      </c>
      <c r="BE150" s="170">
        <f>IF(N150="základní",J150,0)</f>
        <v>0</v>
      </c>
      <c r="BF150" s="170">
        <f>IF(N150="snížená",J150,0)</f>
        <v>0</v>
      </c>
      <c r="BG150" s="170">
        <f>IF(N150="zákl. přenesená",J150,0)</f>
        <v>39240</v>
      </c>
      <c r="BH150" s="170">
        <f>IF(N150="sníž. přenesená",J150,0)</f>
        <v>0</v>
      </c>
      <c r="BI150" s="170">
        <f>IF(N150="nulová",J150,0)</f>
        <v>0</v>
      </c>
      <c r="BJ150" s="19" t="s">
        <v>151</v>
      </c>
      <c r="BK150" s="170">
        <f>ROUND(I150*H150,2)</f>
        <v>39240</v>
      </c>
      <c r="BL150" s="19" t="s">
        <v>151</v>
      </c>
      <c r="BM150" s="169" t="s">
        <v>743</v>
      </c>
    </row>
    <row r="151" s="13" customFormat="1">
      <c r="A151" s="13"/>
      <c r="B151" s="171"/>
      <c r="C151" s="13"/>
      <c r="D151" s="172" t="s">
        <v>156</v>
      </c>
      <c r="E151" s="173" t="s">
        <v>3</v>
      </c>
      <c r="F151" s="174" t="s">
        <v>744</v>
      </c>
      <c r="G151" s="13"/>
      <c r="H151" s="175">
        <v>36</v>
      </c>
      <c r="I151" s="13"/>
      <c r="J151" s="13"/>
      <c r="K151" s="13"/>
      <c r="L151" s="171"/>
      <c r="M151" s="176"/>
      <c r="N151" s="177"/>
      <c r="O151" s="177"/>
      <c r="P151" s="177"/>
      <c r="Q151" s="177"/>
      <c r="R151" s="177"/>
      <c r="S151" s="177"/>
      <c r="T151" s="178"/>
      <c r="U151" s="13"/>
      <c r="V151" s="13"/>
      <c r="W151" s="13"/>
      <c r="X151" s="13"/>
      <c r="Y151" s="13"/>
      <c r="Z151" s="13"/>
      <c r="AA151" s="13"/>
      <c r="AB151" s="13"/>
      <c r="AC151" s="13"/>
      <c r="AD151" s="13"/>
      <c r="AE151" s="13"/>
      <c r="AT151" s="173" t="s">
        <v>156</v>
      </c>
      <c r="AU151" s="173" t="s">
        <v>89</v>
      </c>
      <c r="AV151" s="13" t="s">
        <v>89</v>
      </c>
      <c r="AW151" s="13" t="s">
        <v>41</v>
      </c>
      <c r="AX151" s="13" t="s">
        <v>79</v>
      </c>
      <c r="AY151" s="173" t="s">
        <v>142</v>
      </c>
    </row>
    <row r="152" s="14" customFormat="1">
      <c r="A152" s="14"/>
      <c r="B152" s="179"/>
      <c r="C152" s="14"/>
      <c r="D152" s="172" t="s">
        <v>156</v>
      </c>
      <c r="E152" s="180" t="s">
        <v>3</v>
      </c>
      <c r="F152" s="181" t="s">
        <v>158</v>
      </c>
      <c r="G152" s="14"/>
      <c r="H152" s="182">
        <v>36</v>
      </c>
      <c r="I152" s="14"/>
      <c r="J152" s="14"/>
      <c r="K152" s="14"/>
      <c r="L152" s="179"/>
      <c r="M152" s="183"/>
      <c r="N152" s="184"/>
      <c r="O152" s="184"/>
      <c r="P152" s="184"/>
      <c r="Q152" s="184"/>
      <c r="R152" s="184"/>
      <c r="S152" s="184"/>
      <c r="T152" s="185"/>
      <c r="U152" s="14"/>
      <c r="V152" s="14"/>
      <c r="W152" s="14"/>
      <c r="X152" s="14"/>
      <c r="Y152" s="14"/>
      <c r="Z152" s="14"/>
      <c r="AA152" s="14"/>
      <c r="AB152" s="14"/>
      <c r="AC152" s="14"/>
      <c r="AD152" s="14"/>
      <c r="AE152" s="14"/>
      <c r="AT152" s="180" t="s">
        <v>156</v>
      </c>
      <c r="AU152" s="180" t="s">
        <v>89</v>
      </c>
      <c r="AV152" s="14" t="s">
        <v>151</v>
      </c>
      <c r="AW152" s="14" t="s">
        <v>4</v>
      </c>
      <c r="AX152" s="14" t="s">
        <v>87</v>
      </c>
      <c r="AY152" s="180" t="s">
        <v>142</v>
      </c>
    </row>
    <row r="153" s="2" customFormat="1" ht="16.5" customHeight="1">
      <c r="A153" s="33"/>
      <c r="B153" s="158"/>
      <c r="C153" s="192" t="s">
        <v>225</v>
      </c>
      <c r="D153" s="192" t="s">
        <v>379</v>
      </c>
      <c r="E153" s="193" t="s">
        <v>745</v>
      </c>
      <c r="F153" s="194" t="s">
        <v>746</v>
      </c>
      <c r="G153" s="195" t="s">
        <v>148</v>
      </c>
      <c r="H153" s="196">
        <v>17</v>
      </c>
      <c r="I153" s="197">
        <v>350</v>
      </c>
      <c r="J153" s="197">
        <f>ROUND(I153*H153,2)</f>
        <v>5950</v>
      </c>
      <c r="K153" s="194" t="s">
        <v>742</v>
      </c>
      <c r="L153" s="198"/>
      <c r="M153" s="199" t="s">
        <v>3</v>
      </c>
      <c r="N153" s="200" t="s">
        <v>52</v>
      </c>
      <c r="O153" s="167">
        <v>0</v>
      </c>
      <c r="P153" s="167">
        <f>O153*H153</f>
        <v>0</v>
      </c>
      <c r="Q153" s="167">
        <v>0.151</v>
      </c>
      <c r="R153" s="167">
        <f>Q153*H153</f>
        <v>2.5669999999999997</v>
      </c>
      <c r="S153" s="167">
        <v>0</v>
      </c>
      <c r="T153" s="168">
        <f>S153*H153</f>
        <v>0</v>
      </c>
      <c r="U153" s="33"/>
      <c r="V153" s="33"/>
      <c r="W153" s="33"/>
      <c r="X153" s="33"/>
      <c r="Y153" s="33"/>
      <c r="Z153" s="33"/>
      <c r="AA153" s="33"/>
      <c r="AB153" s="33"/>
      <c r="AC153" s="33"/>
      <c r="AD153" s="33"/>
      <c r="AE153" s="33"/>
      <c r="AR153" s="169" t="s">
        <v>184</v>
      </c>
      <c r="AT153" s="169" t="s">
        <v>379</v>
      </c>
      <c r="AU153" s="169" t="s">
        <v>89</v>
      </c>
      <c r="AY153" s="19" t="s">
        <v>142</v>
      </c>
      <c r="BE153" s="170">
        <f>IF(N153="základní",J153,0)</f>
        <v>0</v>
      </c>
      <c r="BF153" s="170">
        <f>IF(N153="snížená",J153,0)</f>
        <v>0</v>
      </c>
      <c r="BG153" s="170">
        <f>IF(N153="zákl. přenesená",J153,0)</f>
        <v>5950</v>
      </c>
      <c r="BH153" s="170">
        <f>IF(N153="sníž. přenesená",J153,0)</f>
        <v>0</v>
      </c>
      <c r="BI153" s="170">
        <f>IF(N153="nulová",J153,0)</f>
        <v>0</v>
      </c>
      <c r="BJ153" s="19" t="s">
        <v>151</v>
      </c>
      <c r="BK153" s="170">
        <f>ROUND(I153*H153,2)</f>
        <v>5950</v>
      </c>
      <c r="BL153" s="19" t="s">
        <v>151</v>
      </c>
      <c r="BM153" s="169" t="s">
        <v>747</v>
      </c>
    </row>
    <row r="154" s="13" customFormat="1">
      <c r="A154" s="13"/>
      <c r="B154" s="171"/>
      <c r="C154" s="13"/>
      <c r="D154" s="172" t="s">
        <v>156</v>
      </c>
      <c r="E154" s="173" t="s">
        <v>3</v>
      </c>
      <c r="F154" s="174" t="s">
        <v>748</v>
      </c>
      <c r="G154" s="13"/>
      <c r="H154" s="175">
        <v>17</v>
      </c>
      <c r="I154" s="13"/>
      <c r="J154" s="13"/>
      <c r="K154" s="13"/>
      <c r="L154" s="171"/>
      <c r="M154" s="176"/>
      <c r="N154" s="177"/>
      <c r="O154" s="177"/>
      <c r="P154" s="177"/>
      <c r="Q154" s="177"/>
      <c r="R154" s="177"/>
      <c r="S154" s="177"/>
      <c r="T154" s="178"/>
      <c r="U154" s="13"/>
      <c r="V154" s="13"/>
      <c r="W154" s="13"/>
      <c r="X154" s="13"/>
      <c r="Y154" s="13"/>
      <c r="Z154" s="13"/>
      <c r="AA154" s="13"/>
      <c r="AB154" s="13"/>
      <c r="AC154" s="13"/>
      <c r="AD154" s="13"/>
      <c r="AE154" s="13"/>
      <c r="AT154" s="173" t="s">
        <v>156</v>
      </c>
      <c r="AU154" s="173" t="s">
        <v>89</v>
      </c>
      <c r="AV154" s="13" t="s">
        <v>89</v>
      </c>
      <c r="AW154" s="13" t="s">
        <v>41</v>
      </c>
      <c r="AX154" s="13" t="s">
        <v>79</v>
      </c>
      <c r="AY154" s="173" t="s">
        <v>142</v>
      </c>
    </row>
    <row r="155" s="14" customFormat="1">
      <c r="A155" s="14"/>
      <c r="B155" s="179"/>
      <c r="C155" s="14"/>
      <c r="D155" s="172" t="s">
        <v>156</v>
      </c>
      <c r="E155" s="180" t="s">
        <v>3</v>
      </c>
      <c r="F155" s="181" t="s">
        <v>158</v>
      </c>
      <c r="G155" s="14"/>
      <c r="H155" s="182">
        <v>17</v>
      </c>
      <c r="I155" s="14"/>
      <c r="J155" s="14"/>
      <c r="K155" s="14"/>
      <c r="L155" s="179"/>
      <c r="M155" s="183"/>
      <c r="N155" s="184"/>
      <c r="O155" s="184"/>
      <c r="P155" s="184"/>
      <c r="Q155" s="184"/>
      <c r="R155" s="184"/>
      <c r="S155" s="184"/>
      <c r="T155" s="185"/>
      <c r="U155" s="14"/>
      <c r="V155" s="14"/>
      <c r="W155" s="14"/>
      <c r="X155" s="14"/>
      <c r="Y155" s="14"/>
      <c r="Z155" s="14"/>
      <c r="AA155" s="14"/>
      <c r="AB155" s="14"/>
      <c r="AC155" s="14"/>
      <c r="AD155" s="14"/>
      <c r="AE155" s="14"/>
      <c r="AT155" s="180" t="s">
        <v>156</v>
      </c>
      <c r="AU155" s="180" t="s">
        <v>89</v>
      </c>
      <c r="AV155" s="14" t="s">
        <v>151</v>
      </c>
      <c r="AW155" s="14" t="s">
        <v>4</v>
      </c>
      <c r="AX155" s="14" t="s">
        <v>87</v>
      </c>
      <c r="AY155" s="180" t="s">
        <v>142</v>
      </c>
    </row>
    <row r="156" s="2" customFormat="1" ht="24" customHeight="1">
      <c r="A156" s="33"/>
      <c r="B156" s="158"/>
      <c r="C156" s="159" t="s">
        <v>231</v>
      </c>
      <c r="D156" s="159" t="s">
        <v>145</v>
      </c>
      <c r="E156" s="160" t="s">
        <v>749</v>
      </c>
      <c r="F156" s="161" t="s">
        <v>750</v>
      </c>
      <c r="G156" s="162" t="s">
        <v>148</v>
      </c>
      <c r="H156" s="163">
        <v>20</v>
      </c>
      <c r="I156" s="164">
        <v>168</v>
      </c>
      <c r="J156" s="164">
        <f>ROUND(I156*H156,2)</f>
        <v>3360</v>
      </c>
      <c r="K156" s="161" t="s">
        <v>316</v>
      </c>
      <c r="L156" s="34"/>
      <c r="M156" s="165" t="s">
        <v>3</v>
      </c>
      <c r="N156" s="166" t="s">
        <v>52</v>
      </c>
      <c r="O156" s="167">
        <v>0.57399999999999995</v>
      </c>
      <c r="P156" s="167">
        <f>O156*H156</f>
        <v>11.479999999999999</v>
      </c>
      <c r="Q156" s="167">
        <v>0</v>
      </c>
      <c r="R156" s="167">
        <f>Q156*H156</f>
        <v>0</v>
      </c>
      <c r="S156" s="167">
        <v>0</v>
      </c>
      <c r="T156" s="168">
        <f>S156*H156</f>
        <v>0</v>
      </c>
      <c r="U156" s="33"/>
      <c r="V156" s="33"/>
      <c r="W156" s="33"/>
      <c r="X156" s="33"/>
      <c r="Y156" s="33"/>
      <c r="Z156" s="33"/>
      <c r="AA156" s="33"/>
      <c r="AB156" s="33"/>
      <c r="AC156" s="33"/>
      <c r="AD156" s="33"/>
      <c r="AE156" s="33"/>
      <c r="AR156" s="169" t="s">
        <v>151</v>
      </c>
      <c r="AT156" s="169" t="s">
        <v>145</v>
      </c>
      <c r="AU156" s="169" t="s">
        <v>89</v>
      </c>
      <c r="AY156" s="19" t="s">
        <v>142</v>
      </c>
      <c r="BE156" s="170">
        <f>IF(N156="základní",J156,0)</f>
        <v>0</v>
      </c>
      <c r="BF156" s="170">
        <f>IF(N156="snížená",J156,0)</f>
        <v>0</v>
      </c>
      <c r="BG156" s="170">
        <f>IF(N156="zákl. přenesená",J156,0)</f>
        <v>3360</v>
      </c>
      <c r="BH156" s="170">
        <f>IF(N156="sníž. přenesená",J156,0)</f>
        <v>0</v>
      </c>
      <c r="BI156" s="170">
        <f>IF(N156="nulová",J156,0)</f>
        <v>0</v>
      </c>
      <c r="BJ156" s="19" t="s">
        <v>151</v>
      </c>
      <c r="BK156" s="170">
        <f>ROUND(I156*H156,2)</f>
        <v>3360</v>
      </c>
      <c r="BL156" s="19" t="s">
        <v>151</v>
      </c>
      <c r="BM156" s="169" t="s">
        <v>751</v>
      </c>
    </row>
    <row r="157" s="2" customFormat="1">
      <c r="A157" s="33"/>
      <c r="B157" s="34"/>
      <c r="C157" s="33"/>
      <c r="D157" s="172" t="s">
        <v>318</v>
      </c>
      <c r="E157" s="33"/>
      <c r="F157" s="186" t="s">
        <v>752</v>
      </c>
      <c r="G157" s="33"/>
      <c r="H157" s="33"/>
      <c r="I157" s="33"/>
      <c r="J157" s="33"/>
      <c r="K157" s="33"/>
      <c r="L157" s="34"/>
      <c r="M157" s="187"/>
      <c r="N157" s="188"/>
      <c r="O157" s="67"/>
      <c r="P157" s="67"/>
      <c r="Q157" s="67"/>
      <c r="R157" s="67"/>
      <c r="S157" s="67"/>
      <c r="T157" s="68"/>
      <c r="U157" s="33"/>
      <c r="V157" s="33"/>
      <c r="W157" s="33"/>
      <c r="X157" s="33"/>
      <c r="Y157" s="33"/>
      <c r="Z157" s="33"/>
      <c r="AA157" s="33"/>
      <c r="AB157" s="33"/>
      <c r="AC157" s="33"/>
      <c r="AD157" s="33"/>
      <c r="AE157" s="33"/>
      <c r="AT157" s="19" t="s">
        <v>318</v>
      </c>
      <c r="AU157" s="19" t="s">
        <v>89</v>
      </c>
    </row>
    <row r="158" s="13" customFormat="1">
      <c r="A158" s="13"/>
      <c r="B158" s="171"/>
      <c r="C158" s="13"/>
      <c r="D158" s="172" t="s">
        <v>156</v>
      </c>
      <c r="E158" s="173" t="s">
        <v>3</v>
      </c>
      <c r="F158" s="174" t="s">
        <v>753</v>
      </c>
      <c r="G158" s="13"/>
      <c r="H158" s="175">
        <v>20</v>
      </c>
      <c r="I158" s="13"/>
      <c r="J158" s="13"/>
      <c r="K158" s="13"/>
      <c r="L158" s="171"/>
      <c r="M158" s="176"/>
      <c r="N158" s="177"/>
      <c r="O158" s="177"/>
      <c r="P158" s="177"/>
      <c r="Q158" s="177"/>
      <c r="R158" s="177"/>
      <c r="S158" s="177"/>
      <c r="T158" s="178"/>
      <c r="U158" s="13"/>
      <c r="V158" s="13"/>
      <c r="W158" s="13"/>
      <c r="X158" s="13"/>
      <c r="Y158" s="13"/>
      <c r="Z158" s="13"/>
      <c r="AA158" s="13"/>
      <c r="AB158" s="13"/>
      <c r="AC158" s="13"/>
      <c r="AD158" s="13"/>
      <c r="AE158" s="13"/>
      <c r="AT158" s="173" t="s">
        <v>156</v>
      </c>
      <c r="AU158" s="173" t="s">
        <v>89</v>
      </c>
      <c r="AV158" s="13" t="s">
        <v>89</v>
      </c>
      <c r="AW158" s="13" t="s">
        <v>41</v>
      </c>
      <c r="AX158" s="13" t="s">
        <v>79</v>
      </c>
      <c r="AY158" s="173" t="s">
        <v>142</v>
      </c>
    </row>
    <row r="159" s="14" customFormat="1">
      <c r="A159" s="14"/>
      <c r="B159" s="179"/>
      <c r="C159" s="14"/>
      <c r="D159" s="172" t="s">
        <v>156</v>
      </c>
      <c r="E159" s="180" t="s">
        <v>3</v>
      </c>
      <c r="F159" s="181" t="s">
        <v>158</v>
      </c>
      <c r="G159" s="14"/>
      <c r="H159" s="182">
        <v>20</v>
      </c>
      <c r="I159" s="14"/>
      <c r="J159" s="14"/>
      <c r="K159" s="14"/>
      <c r="L159" s="179"/>
      <c r="M159" s="183"/>
      <c r="N159" s="184"/>
      <c r="O159" s="184"/>
      <c r="P159" s="184"/>
      <c r="Q159" s="184"/>
      <c r="R159" s="184"/>
      <c r="S159" s="184"/>
      <c r="T159" s="185"/>
      <c r="U159" s="14"/>
      <c r="V159" s="14"/>
      <c r="W159" s="14"/>
      <c r="X159" s="14"/>
      <c r="Y159" s="14"/>
      <c r="Z159" s="14"/>
      <c r="AA159" s="14"/>
      <c r="AB159" s="14"/>
      <c r="AC159" s="14"/>
      <c r="AD159" s="14"/>
      <c r="AE159" s="14"/>
      <c r="AT159" s="180" t="s">
        <v>156</v>
      </c>
      <c r="AU159" s="180" t="s">
        <v>89</v>
      </c>
      <c r="AV159" s="14" t="s">
        <v>151</v>
      </c>
      <c r="AW159" s="14" t="s">
        <v>4</v>
      </c>
      <c r="AX159" s="14" t="s">
        <v>87</v>
      </c>
      <c r="AY159" s="180" t="s">
        <v>142</v>
      </c>
    </row>
    <row r="160" s="2" customFormat="1" ht="24" customHeight="1">
      <c r="A160" s="33"/>
      <c r="B160" s="158"/>
      <c r="C160" s="192" t="s">
        <v>236</v>
      </c>
      <c r="D160" s="192" t="s">
        <v>379</v>
      </c>
      <c r="E160" s="193" t="s">
        <v>754</v>
      </c>
      <c r="F160" s="194" t="s">
        <v>755</v>
      </c>
      <c r="G160" s="195" t="s">
        <v>148</v>
      </c>
      <c r="H160" s="196">
        <v>20</v>
      </c>
      <c r="I160" s="197">
        <v>140</v>
      </c>
      <c r="J160" s="197">
        <f>ROUND(I160*H160,2)</f>
        <v>2800</v>
      </c>
      <c r="K160" s="194" t="s">
        <v>742</v>
      </c>
      <c r="L160" s="198"/>
      <c r="M160" s="199" t="s">
        <v>3</v>
      </c>
      <c r="N160" s="200" t="s">
        <v>52</v>
      </c>
      <c r="O160" s="167">
        <v>0</v>
      </c>
      <c r="P160" s="167">
        <f>O160*H160</f>
        <v>0</v>
      </c>
      <c r="Q160" s="167">
        <v>0.0028</v>
      </c>
      <c r="R160" s="167">
        <f>Q160*H160</f>
        <v>0.056000000000000001</v>
      </c>
      <c r="S160" s="167">
        <v>0</v>
      </c>
      <c r="T160" s="168">
        <f>S160*H160</f>
        <v>0</v>
      </c>
      <c r="U160" s="33"/>
      <c r="V160" s="33"/>
      <c r="W160" s="33"/>
      <c r="X160" s="33"/>
      <c r="Y160" s="33"/>
      <c r="Z160" s="33"/>
      <c r="AA160" s="33"/>
      <c r="AB160" s="33"/>
      <c r="AC160" s="33"/>
      <c r="AD160" s="33"/>
      <c r="AE160" s="33"/>
      <c r="AR160" s="169" t="s">
        <v>184</v>
      </c>
      <c r="AT160" s="169" t="s">
        <v>379</v>
      </c>
      <c r="AU160" s="169" t="s">
        <v>89</v>
      </c>
      <c r="AY160" s="19" t="s">
        <v>142</v>
      </c>
      <c r="BE160" s="170">
        <f>IF(N160="základní",J160,0)</f>
        <v>0</v>
      </c>
      <c r="BF160" s="170">
        <f>IF(N160="snížená",J160,0)</f>
        <v>0</v>
      </c>
      <c r="BG160" s="170">
        <f>IF(N160="zákl. přenesená",J160,0)</f>
        <v>2800</v>
      </c>
      <c r="BH160" s="170">
        <f>IF(N160="sníž. přenesená",J160,0)</f>
        <v>0</v>
      </c>
      <c r="BI160" s="170">
        <f>IF(N160="nulová",J160,0)</f>
        <v>0</v>
      </c>
      <c r="BJ160" s="19" t="s">
        <v>151</v>
      </c>
      <c r="BK160" s="170">
        <f>ROUND(I160*H160,2)</f>
        <v>2800</v>
      </c>
      <c r="BL160" s="19" t="s">
        <v>151</v>
      </c>
      <c r="BM160" s="169" t="s">
        <v>756</v>
      </c>
    </row>
    <row r="161" s="2" customFormat="1" ht="16.5" customHeight="1">
      <c r="A161" s="33"/>
      <c r="B161" s="158"/>
      <c r="C161" s="192" t="s">
        <v>241</v>
      </c>
      <c r="D161" s="192" t="s">
        <v>379</v>
      </c>
      <c r="E161" s="193" t="s">
        <v>757</v>
      </c>
      <c r="F161" s="194" t="s">
        <v>758</v>
      </c>
      <c r="G161" s="195" t="s">
        <v>148</v>
      </c>
      <c r="H161" s="196">
        <v>22</v>
      </c>
      <c r="I161" s="197">
        <v>19</v>
      </c>
      <c r="J161" s="197">
        <f>ROUND(I161*H161,2)</f>
        <v>418</v>
      </c>
      <c r="K161" s="194" t="s">
        <v>742</v>
      </c>
      <c r="L161" s="198"/>
      <c r="M161" s="199" t="s">
        <v>3</v>
      </c>
      <c r="N161" s="200" t="s">
        <v>52</v>
      </c>
      <c r="O161" s="167">
        <v>0</v>
      </c>
      <c r="P161" s="167">
        <f>O161*H161</f>
        <v>0</v>
      </c>
      <c r="Q161" s="167">
        <v>0.0028</v>
      </c>
      <c r="R161" s="167">
        <f>Q161*H161</f>
        <v>0.061600000000000002</v>
      </c>
      <c r="S161" s="167">
        <v>0</v>
      </c>
      <c r="T161" s="168">
        <f>S161*H161</f>
        <v>0</v>
      </c>
      <c r="U161" s="33"/>
      <c r="V161" s="33"/>
      <c r="W161" s="33"/>
      <c r="X161" s="33"/>
      <c r="Y161" s="33"/>
      <c r="Z161" s="33"/>
      <c r="AA161" s="33"/>
      <c r="AB161" s="33"/>
      <c r="AC161" s="33"/>
      <c r="AD161" s="33"/>
      <c r="AE161" s="33"/>
      <c r="AR161" s="169" t="s">
        <v>184</v>
      </c>
      <c r="AT161" s="169" t="s">
        <v>379</v>
      </c>
      <c r="AU161" s="169" t="s">
        <v>89</v>
      </c>
      <c r="AY161" s="19" t="s">
        <v>142</v>
      </c>
      <c r="BE161" s="170">
        <f>IF(N161="základní",J161,0)</f>
        <v>0</v>
      </c>
      <c r="BF161" s="170">
        <f>IF(N161="snížená",J161,0)</f>
        <v>0</v>
      </c>
      <c r="BG161" s="170">
        <f>IF(N161="zákl. přenesená",J161,0)</f>
        <v>418</v>
      </c>
      <c r="BH161" s="170">
        <f>IF(N161="sníž. přenesená",J161,0)</f>
        <v>0</v>
      </c>
      <c r="BI161" s="170">
        <f>IF(N161="nulová",J161,0)</f>
        <v>0</v>
      </c>
      <c r="BJ161" s="19" t="s">
        <v>151</v>
      </c>
      <c r="BK161" s="170">
        <f>ROUND(I161*H161,2)</f>
        <v>418</v>
      </c>
      <c r="BL161" s="19" t="s">
        <v>151</v>
      </c>
      <c r="BM161" s="169" t="s">
        <v>759</v>
      </c>
    </row>
    <row r="162" s="13" customFormat="1">
      <c r="A162" s="13"/>
      <c r="B162" s="171"/>
      <c r="C162" s="13"/>
      <c r="D162" s="172" t="s">
        <v>156</v>
      </c>
      <c r="E162" s="173" t="s">
        <v>3</v>
      </c>
      <c r="F162" s="174" t="s">
        <v>760</v>
      </c>
      <c r="G162" s="13"/>
      <c r="H162" s="175">
        <v>22</v>
      </c>
      <c r="I162" s="13"/>
      <c r="J162" s="13"/>
      <c r="K162" s="13"/>
      <c r="L162" s="171"/>
      <c r="M162" s="176"/>
      <c r="N162" s="177"/>
      <c r="O162" s="177"/>
      <c r="P162" s="177"/>
      <c r="Q162" s="177"/>
      <c r="R162" s="177"/>
      <c r="S162" s="177"/>
      <c r="T162" s="178"/>
      <c r="U162" s="13"/>
      <c r="V162" s="13"/>
      <c r="W162" s="13"/>
      <c r="X162" s="13"/>
      <c r="Y162" s="13"/>
      <c r="Z162" s="13"/>
      <c r="AA162" s="13"/>
      <c r="AB162" s="13"/>
      <c r="AC162" s="13"/>
      <c r="AD162" s="13"/>
      <c r="AE162" s="13"/>
      <c r="AT162" s="173" t="s">
        <v>156</v>
      </c>
      <c r="AU162" s="173" t="s">
        <v>89</v>
      </c>
      <c r="AV162" s="13" t="s">
        <v>89</v>
      </c>
      <c r="AW162" s="13" t="s">
        <v>41</v>
      </c>
      <c r="AX162" s="13" t="s">
        <v>79</v>
      </c>
      <c r="AY162" s="173" t="s">
        <v>142</v>
      </c>
    </row>
    <row r="163" s="14" customFormat="1">
      <c r="A163" s="14"/>
      <c r="B163" s="179"/>
      <c r="C163" s="14"/>
      <c r="D163" s="172" t="s">
        <v>156</v>
      </c>
      <c r="E163" s="180" t="s">
        <v>3</v>
      </c>
      <c r="F163" s="181" t="s">
        <v>158</v>
      </c>
      <c r="G163" s="14"/>
      <c r="H163" s="182">
        <v>22</v>
      </c>
      <c r="I163" s="14"/>
      <c r="J163" s="14"/>
      <c r="K163" s="14"/>
      <c r="L163" s="179"/>
      <c r="M163" s="183"/>
      <c r="N163" s="184"/>
      <c r="O163" s="184"/>
      <c r="P163" s="184"/>
      <c r="Q163" s="184"/>
      <c r="R163" s="184"/>
      <c r="S163" s="184"/>
      <c r="T163" s="185"/>
      <c r="U163" s="14"/>
      <c r="V163" s="14"/>
      <c r="W163" s="14"/>
      <c r="X163" s="14"/>
      <c r="Y163" s="14"/>
      <c r="Z163" s="14"/>
      <c r="AA163" s="14"/>
      <c r="AB163" s="14"/>
      <c r="AC163" s="14"/>
      <c r="AD163" s="14"/>
      <c r="AE163" s="14"/>
      <c r="AT163" s="180" t="s">
        <v>156</v>
      </c>
      <c r="AU163" s="180" t="s">
        <v>89</v>
      </c>
      <c r="AV163" s="14" t="s">
        <v>151</v>
      </c>
      <c r="AW163" s="14" t="s">
        <v>4</v>
      </c>
      <c r="AX163" s="14" t="s">
        <v>87</v>
      </c>
      <c r="AY163" s="180" t="s">
        <v>142</v>
      </c>
    </row>
    <row r="164" s="2" customFormat="1" ht="16.5" customHeight="1">
      <c r="A164" s="33"/>
      <c r="B164" s="158"/>
      <c r="C164" s="192" t="s">
        <v>246</v>
      </c>
      <c r="D164" s="192" t="s">
        <v>379</v>
      </c>
      <c r="E164" s="193" t="s">
        <v>761</v>
      </c>
      <c r="F164" s="194" t="s">
        <v>762</v>
      </c>
      <c r="G164" s="195" t="s">
        <v>148</v>
      </c>
      <c r="H164" s="196">
        <v>20</v>
      </c>
      <c r="I164" s="197">
        <v>130</v>
      </c>
      <c r="J164" s="197">
        <f>ROUND(I164*H164,2)</f>
        <v>2600</v>
      </c>
      <c r="K164" s="194" t="s">
        <v>742</v>
      </c>
      <c r="L164" s="198"/>
      <c r="M164" s="199" t="s">
        <v>3</v>
      </c>
      <c r="N164" s="200" t="s">
        <v>52</v>
      </c>
      <c r="O164" s="167">
        <v>0</v>
      </c>
      <c r="P164" s="167">
        <f>O164*H164</f>
        <v>0</v>
      </c>
      <c r="Q164" s="167">
        <v>0.0028</v>
      </c>
      <c r="R164" s="167">
        <f>Q164*H164</f>
        <v>0.056000000000000001</v>
      </c>
      <c r="S164" s="167">
        <v>0</v>
      </c>
      <c r="T164" s="168">
        <f>S164*H164</f>
        <v>0</v>
      </c>
      <c r="U164" s="33"/>
      <c r="V164" s="33"/>
      <c r="W164" s="33"/>
      <c r="X164" s="33"/>
      <c r="Y164" s="33"/>
      <c r="Z164" s="33"/>
      <c r="AA164" s="33"/>
      <c r="AB164" s="33"/>
      <c r="AC164" s="33"/>
      <c r="AD164" s="33"/>
      <c r="AE164" s="33"/>
      <c r="AR164" s="169" t="s">
        <v>184</v>
      </c>
      <c r="AT164" s="169" t="s">
        <v>379</v>
      </c>
      <c r="AU164" s="169" t="s">
        <v>89</v>
      </c>
      <c r="AY164" s="19" t="s">
        <v>142</v>
      </c>
      <c r="BE164" s="170">
        <f>IF(N164="základní",J164,0)</f>
        <v>0</v>
      </c>
      <c r="BF164" s="170">
        <f>IF(N164="snížená",J164,0)</f>
        <v>0</v>
      </c>
      <c r="BG164" s="170">
        <f>IF(N164="zákl. přenesená",J164,0)</f>
        <v>2600</v>
      </c>
      <c r="BH164" s="170">
        <f>IF(N164="sníž. přenesená",J164,0)</f>
        <v>0</v>
      </c>
      <c r="BI164" s="170">
        <f>IF(N164="nulová",J164,0)</f>
        <v>0</v>
      </c>
      <c r="BJ164" s="19" t="s">
        <v>151</v>
      </c>
      <c r="BK164" s="170">
        <f>ROUND(I164*H164,2)</f>
        <v>2600</v>
      </c>
      <c r="BL164" s="19" t="s">
        <v>151</v>
      </c>
      <c r="BM164" s="169" t="s">
        <v>763</v>
      </c>
    </row>
    <row r="165" s="13" customFormat="1">
      <c r="A165" s="13"/>
      <c r="B165" s="171"/>
      <c r="C165" s="13"/>
      <c r="D165" s="172" t="s">
        <v>156</v>
      </c>
      <c r="E165" s="173" t="s">
        <v>3</v>
      </c>
      <c r="F165" s="174" t="s">
        <v>753</v>
      </c>
      <c r="G165" s="13"/>
      <c r="H165" s="175">
        <v>20</v>
      </c>
      <c r="I165" s="13"/>
      <c r="J165" s="13"/>
      <c r="K165" s="13"/>
      <c r="L165" s="171"/>
      <c r="M165" s="176"/>
      <c r="N165" s="177"/>
      <c r="O165" s="177"/>
      <c r="P165" s="177"/>
      <c r="Q165" s="177"/>
      <c r="R165" s="177"/>
      <c r="S165" s="177"/>
      <c r="T165" s="178"/>
      <c r="U165" s="13"/>
      <c r="V165" s="13"/>
      <c r="W165" s="13"/>
      <c r="X165" s="13"/>
      <c r="Y165" s="13"/>
      <c r="Z165" s="13"/>
      <c r="AA165" s="13"/>
      <c r="AB165" s="13"/>
      <c r="AC165" s="13"/>
      <c r="AD165" s="13"/>
      <c r="AE165" s="13"/>
      <c r="AT165" s="173" t="s">
        <v>156</v>
      </c>
      <c r="AU165" s="173" t="s">
        <v>89</v>
      </c>
      <c r="AV165" s="13" t="s">
        <v>89</v>
      </c>
      <c r="AW165" s="13" t="s">
        <v>41</v>
      </c>
      <c r="AX165" s="13" t="s">
        <v>79</v>
      </c>
      <c r="AY165" s="173" t="s">
        <v>142</v>
      </c>
    </row>
    <row r="166" s="14" customFormat="1">
      <c r="A166" s="14"/>
      <c r="B166" s="179"/>
      <c r="C166" s="14"/>
      <c r="D166" s="172" t="s">
        <v>156</v>
      </c>
      <c r="E166" s="180" t="s">
        <v>3</v>
      </c>
      <c r="F166" s="181" t="s">
        <v>158</v>
      </c>
      <c r="G166" s="14"/>
      <c r="H166" s="182">
        <v>20</v>
      </c>
      <c r="I166" s="14"/>
      <c r="J166" s="14"/>
      <c r="K166" s="14"/>
      <c r="L166" s="179"/>
      <c r="M166" s="183"/>
      <c r="N166" s="184"/>
      <c r="O166" s="184"/>
      <c r="P166" s="184"/>
      <c r="Q166" s="184"/>
      <c r="R166" s="184"/>
      <c r="S166" s="184"/>
      <c r="T166" s="185"/>
      <c r="U166" s="14"/>
      <c r="V166" s="14"/>
      <c r="W166" s="14"/>
      <c r="X166" s="14"/>
      <c r="Y166" s="14"/>
      <c r="Z166" s="14"/>
      <c r="AA166" s="14"/>
      <c r="AB166" s="14"/>
      <c r="AC166" s="14"/>
      <c r="AD166" s="14"/>
      <c r="AE166" s="14"/>
      <c r="AT166" s="180" t="s">
        <v>156</v>
      </c>
      <c r="AU166" s="180" t="s">
        <v>89</v>
      </c>
      <c r="AV166" s="14" t="s">
        <v>151</v>
      </c>
      <c r="AW166" s="14" t="s">
        <v>4</v>
      </c>
      <c r="AX166" s="14" t="s">
        <v>87</v>
      </c>
      <c r="AY166" s="180" t="s">
        <v>142</v>
      </c>
    </row>
    <row r="167" s="2" customFormat="1" ht="24" customHeight="1">
      <c r="A167" s="33"/>
      <c r="B167" s="158"/>
      <c r="C167" s="159" t="s">
        <v>8</v>
      </c>
      <c r="D167" s="159" t="s">
        <v>145</v>
      </c>
      <c r="E167" s="160" t="s">
        <v>764</v>
      </c>
      <c r="F167" s="161" t="s">
        <v>765</v>
      </c>
      <c r="G167" s="162" t="s">
        <v>148</v>
      </c>
      <c r="H167" s="163">
        <v>64</v>
      </c>
      <c r="I167" s="164">
        <v>303</v>
      </c>
      <c r="J167" s="164">
        <f>ROUND(I167*H167,2)</f>
        <v>19392</v>
      </c>
      <c r="K167" s="161" t="s">
        <v>316</v>
      </c>
      <c r="L167" s="34"/>
      <c r="M167" s="165" t="s">
        <v>3</v>
      </c>
      <c r="N167" s="166" t="s">
        <v>52</v>
      </c>
      <c r="O167" s="167">
        <v>0.35999999999999999</v>
      </c>
      <c r="P167" s="167">
        <f>O167*H167</f>
        <v>23.039999999999999</v>
      </c>
      <c r="Q167" s="167">
        <v>0.17488999999999999</v>
      </c>
      <c r="R167" s="167">
        <f>Q167*H167</f>
        <v>11.192959999999999</v>
      </c>
      <c r="S167" s="167">
        <v>0</v>
      </c>
      <c r="T167" s="168">
        <f>S167*H167</f>
        <v>0</v>
      </c>
      <c r="U167" s="33"/>
      <c r="V167" s="33"/>
      <c r="W167" s="33"/>
      <c r="X167" s="33"/>
      <c r="Y167" s="33"/>
      <c r="Z167" s="33"/>
      <c r="AA167" s="33"/>
      <c r="AB167" s="33"/>
      <c r="AC167" s="33"/>
      <c r="AD167" s="33"/>
      <c r="AE167" s="33"/>
      <c r="AR167" s="169" t="s">
        <v>151</v>
      </c>
      <c r="AT167" s="169" t="s">
        <v>145</v>
      </c>
      <c r="AU167" s="169" t="s">
        <v>89</v>
      </c>
      <c r="AY167" s="19" t="s">
        <v>142</v>
      </c>
      <c r="BE167" s="170">
        <f>IF(N167="základní",J167,0)</f>
        <v>0</v>
      </c>
      <c r="BF167" s="170">
        <f>IF(N167="snížená",J167,0)</f>
        <v>0</v>
      </c>
      <c r="BG167" s="170">
        <f>IF(N167="zákl. přenesená",J167,0)</f>
        <v>19392</v>
      </c>
      <c r="BH167" s="170">
        <f>IF(N167="sníž. přenesená",J167,0)</f>
        <v>0</v>
      </c>
      <c r="BI167" s="170">
        <f>IF(N167="nulová",J167,0)</f>
        <v>0</v>
      </c>
      <c r="BJ167" s="19" t="s">
        <v>151</v>
      </c>
      <c r="BK167" s="170">
        <f>ROUND(I167*H167,2)</f>
        <v>19392</v>
      </c>
      <c r="BL167" s="19" t="s">
        <v>151</v>
      </c>
      <c r="BM167" s="169" t="s">
        <v>766</v>
      </c>
    </row>
    <row r="168" s="2" customFormat="1">
      <c r="A168" s="33"/>
      <c r="B168" s="34"/>
      <c r="C168" s="33"/>
      <c r="D168" s="172" t="s">
        <v>318</v>
      </c>
      <c r="E168" s="33"/>
      <c r="F168" s="186" t="s">
        <v>752</v>
      </c>
      <c r="G168" s="33"/>
      <c r="H168" s="33"/>
      <c r="I168" s="33"/>
      <c r="J168" s="33"/>
      <c r="K168" s="33"/>
      <c r="L168" s="34"/>
      <c r="M168" s="187"/>
      <c r="N168" s="188"/>
      <c r="O168" s="67"/>
      <c r="P168" s="67"/>
      <c r="Q168" s="67"/>
      <c r="R168" s="67"/>
      <c r="S168" s="67"/>
      <c r="T168" s="68"/>
      <c r="U168" s="33"/>
      <c r="V168" s="33"/>
      <c r="W168" s="33"/>
      <c r="X168" s="33"/>
      <c r="Y168" s="33"/>
      <c r="Z168" s="33"/>
      <c r="AA168" s="33"/>
      <c r="AB168" s="33"/>
      <c r="AC168" s="33"/>
      <c r="AD168" s="33"/>
      <c r="AE168" s="33"/>
      <c r="AT168" s="19" t="s">
        <v>318</v>
      </c>
      <c r="AU168" s="19" t="s">
        <v>89</v>
      </c>
    </row>
    <row r="169" s="13" customFormat="1">
      <c r="A169" s="13"/>
      <c r="B169" s="171"/>
      <c r="C169" s="13"/>
      <c r="D169" s="172" t="s">
        <v>156</v>
      </c>
      <c r="E169" s="173" t="s">
        <v>3</v>
      </c>
      <c r="F169" s="174" t="s">
        <v>767</v>
      </c>
      <c r="G169" s="13"/>
      <c r="H169" s="175">
        <v>62</v>
      </c>
      <c r="I169" s="13"/>
      <c r="J169" s="13"/>
      <c r="K169" s="13"/>
      <c r="L169" s="171"/>
      <c r="M169" s="176"/>
      <c r="N169" s="177"/>
      <c r="O169" s="177"/>
      <c r="P169" s="177"/>
      <c r="Q169" s="177"/>
      <c r="R169" s="177"/>
      <c r="S169" s="177"/>
      <c r="T169" s="178"/>
      <c r="U169" s="13"/>
      <c r="V169" s="13"/>
      <c r="W169" s="13"/>
      <c r="X169" s="13"/>
      <c r="Y169" s="13"/>
      <c r="Z169" s="13"/>
      <c r="AA169" s="13"/>
      <c r="AB169" s="13"/>
      <c r="AC169" s="13"/>
      <c r="AD169" s="13"/>
      <c r="AE169" s="13"/>
      <c r="AT169" s="173" t="s">
        <v>156</v>
      </c>
      <c r="AU169" s="173" t="s">
        <v>89</v>
      </c>
      <c r="AV169" s="13" t="s">
        <v>89</v>
      </c>
      <c r="AW169" s="13" t="s">
        <v>41</v>
      </c>
      <c r="AX169" s="13" t="s">
        <v>79</v>
      </c>
      <c r="AY169" s="173" t="s">
        <v>142</v>
      </c>
    </row>
    <row r="170" s="13" customFormat="1">
      <c r="A170" s="13"/>
      <c r="B170" s="171"/>
      <c r="C170" s="13"/>
      <c r="D170" s="172" t="s">
        <v>156</v>
      </c>
      <c r="E170" s="173" t="s">
        <v>3</v>
      </c>
      <c r="F170" s="174" t="s">
        <v>768</v>
      </c>
      <c r="G170" s="13"/>
      <c r="H170" s="175">
        <v>2</v>
      </c>
      <c r="I170" s="13"/>
      <c r="J170" s="13"/>
      <c r="K170" s="13"/>
      <c r="L170" s="171"/>
      <c r="M170" s="176"/>
      <c r="N170" s="177"/>
      <c r="O170" s="177"/>
      <c r="P170" s="177"/>
      <c r="Q170" s="177"/>
      <c r="R170" s="177"/>
      <c r="S170" s="177"/>
      <c r="T170" s="178"/>
      <c r="U170" s="13"/>
      <c r="V170" s="13"/>
      <c r="W170" s="13"/>
      <c r="X170" s="13"/>
      <c r="Y170" s="13"/>
      <c r="Z170" s="13"/>
      <c r="AA170" s="13"/>
      <c r="AB170" s="13"/>
      <c r="AC170" s="13"/>
      <c r="AD170" s="13"/>
      <c r="AE170" s="13"/>
      <c r="AT170" s="173" t="s">
        <v>156</v>
      </c>
      <c r="AU170" s="173" t="s">
        <v>89</v>
      </c>
      <c r="AV170" s="13" t="s">
        <v>89</v>
      </c>
      <c r="AW170" s="13" t="s">
        <v>41</v>
      </c>
      <c r="AX170" s="13" t="s">
        <v>79</v>
      </c>
      <c r="AY170" s="173" t="s">
        <v>142</v>
      </c>
    </row>
    <row r="171" s="14" customFormat="1">
      <c r="A171" s="14"/>
      <c r="B171" s="179"/>
      <c r="C171" s="14"/>
      <c r="D171" s="172" t="s">
        <v>156</v>
      </c>
      <c r="E171" s="180" t="s">
        <v>3</v>
      </c>
      <c r="F171" s="181" t="s">
        <v>158</v>
      </c>
      <c r="G171" s="14"/>
      <c r="H171" s="182">
        <v>64</v>
      </c>
      <c r="I171" s="14"/>
      <c r="J171" s="14"/>
      <c r="K171" s="14"/>
      <c r="L171" s="179"/>
      <c r="M171" s="183"/>
      <c r="N171" s="184"/>
      <c r="O171" s="184"/>
      <c r="P171" s="184"/>
      <c r="Q171" s="184"/>
      <c r="R171" s="184"/>
      <c r="S171" s="184"/>
      <c r="T171" s="185"/>
      <c r="U171" s="14"/>
      <c r="V171" s="14"/>
      <c r="W171" s="14"/>
      <c r="X171" s="14"/>
      <c r="Y171" s="14"/>
      <c r="Z171" s="14"/>
      <c r="AA171" s="14"/>
      <c r="AB171" s="14"/>
      <c r="AC171" s="14"/>
      <c r="AD171" s="14"/>
      <c r="AE171" s="14"/>
      <c r="AT171" s="180" t="s">
        <v>156</v>
      </c>
      <c r="AU171" s="180" t="s">
        <v>89</v>
      </c>
      <c r="AV171" s="14" t="s">
        <v>151</v>
      </c>
      <c r="AW171" s="14" t="s">
        <v>4</v>
      </c>
      <c r="AX171" s="14" t="s">
        <v>87</v>
      </c>
      <c r="AY171" s="180" t="s">
        <v>142</v>
      </c>
    </row>
    <row r="172" s="2" customFormat="1" ht="24" customHeight="1">
      <c r="A172" s="33"/>
      <c r="B172" s="158"/>
      <c r="C172" s="192" t="s">
        <v>256</v>
      </c>
      <c r="D172" s="192" t="s">
        <v>379</v>
      </c>
      <c r="E172" s="193" t="s">
        <v>769</v>
      </c>
      <c r="F172" s="194" t="s">
        <v>770</v>
      </c>
      <c r="G172" s="195" t="s">
        <v>148</v>
      </c>
      <c r="H172" s="196">
        <v>62</v>
      </c>
      <c r="I172" s="197">
        <v>230</v>
      </c>
      <c r="J172" s="197">
        <f>ROUND(I172*H172,2)</f>
        <v>14260</v>
      </c>
      <c r="K172" s="194" t="s">
        <v>742</v>
      </c>
      <c r="L172" s="198"/>
      <c r="M172" s="199" t="s">
        <v>3</v>
      </c>
      <c r="N172" s="200" t="s">
        <v>52</v>
      </c>
      <c r="O172" s="167">
        <v>0</v>
      </c>
      <c r="P172" s="167">
        <f>O172*H172</f>
        <v>0</v>
      </c>
      <c r="Q172" s="167">
        <v>0.0028</v>
      </c>
      <c r="R172" s="167">
        <f>Q172*H172</f>
        <v>0.1736</v>
      </c>
      <c r="S172" s="167">
        <v>0</v>
      </c>
      <c r="T172" s="168">
        <f>S172*H172</f>
        <v>0</v>
      </c>
      <c r="U172" s="33"/>
      <c r="V172" s="33"/>
      <c r="W172" s="33"/>
      <c r="X172" s="33"/>
      <c r="Y172" s="33"/>
      <c r="Z172" s="33"/>
      <c r="AA172" s="33"/>
      <c r="AB172" s="33"/>
      <c r="AC172" s="33"/>
      <c r="AD172" s="33"/>
      <c r="AE172" s="33"/>
      <c r="AR172" s="169" t="s">
        <v>184</v>
      </c>
      <c r="AT172" s="169" t="s">
        <v>379</v>
      </c>
      <c r="AU172" s="169" t="s">
        <v>89</v>
      </c>
      <c r="AY172" s="19" t="s">
        <v>142</v>
      </c>
      <c r="BE172" s="170">
        <f>IF(N172="základní",J172,0)</f>
        <v>0</v>
      </c>
      <c r="BF172" s="170">
        <f>IF(N172="snížená",J172,0)</f>
        <v>0</v>
      </c>
      <c r="BG172" s="170">
        <f>IF(N172="zákl. přenesená",J172,0)</f>
        <v>14260</v>
      </c>
      <c r="BH172" s="170">
        <f>IF(N172="sníž. přenesená",J172,0)</f>
        <v>0</v>
      </c>
      <c r="BI172" s="170">
        <f>IF(N172="nulová",J172,0)</f>
        <v>0</v>
      </c>
      <c r="BJ172" s="19" t="s">
        <v>151</v>
      </c>
      <c r="BK172" s="170">
        <f>ROUND(I172*H172,2)</f>
        <v>14260</v>
      </c>
      <c r="BL172" s="19" t="s">
        <v>151</v>
      </c>
      <c r="BM172" s="169" t="s">
        <v>771</v>
      </c>
    </row>
    <row r="173" s="13" customFormat="1">
      <c r="A173" s="13"/>
      <c r="B173" s="171"/>
      <c r="C173" s="13"/>
      <c r="D173" s="172" t="s">
        <v>156</v>
      </c>
      <c r="E173" s="173" t="s">
        <v>3</v>
      </c>
      <c r="F173" s="174" t="s">
        <v>767</v>
      </c>
      <c r="G173" s="13"/>
      <c r="H173" s="175">
        <v>62</v>
      </c>
      <c r="I173" s="13"/>
      <c r="J173" s="13"/>
      <c r="K173" s="13"/>
      <c r="L173" s="171"/>
      <c r="M173" s="176"/>
      <c r="N173" s="177"/>
      <c r="O173" s="177"/>
      <c r="P173" s="177"/>
      <c r="Q173" s="177"/>
      <c r="R173" s="177"/>
      <c r="S173" s="177"/>
      <c r="T173" s="178"/>
      <c r="U173" s="13"/>
      <c r="V173" s="13"/>
      <c r="W173" s="13"/>
      <c r="X173" s="13"/>
      <c r="Y173" s="13"/>
      <c r="Z173" s="13"/>
      <c r="AA173" s="13"/>
      <c r="AB173" s="13"/>
      <c r="AC173" s="13"/>
      <c r="AD173" s="13"/>
      <c r="AE173" s="13"/>
      <c r="AT173" s="173" t="s">
        <v>156</v>
      </c>
      <c r="AU173" s="173" t="s">
        <v>89</v>
      </c>
      <c r="AV173" s="13" t="s">
        <v>89</v>
      </c>
      <c r="AW173" s="13" t="s">
        <v>41</v>
      </c>
      <c r="AX173" s="13" t="s">
        <v>79</v>
      </c>
      <c r="AY173" s="173" t="s">
        <v>142</v>
      </c>
    </row>
    <row r="174" s="14" customFormat="1">
      <c r="A174" s="14"/>
      <c r="B174" s="179"/>
      <c r="C174" s="14"/>
      <c r="D174" s="172" t="s">
        <v>156</v>
      </c>
      <c r="E174" s="180" t="s">
        <v>3</v>
      </c>
      <c r="F174" s="181" t="s">
        <v>158</v>
      </c>
      <c r="G174" s="14"/>
      <c r="H174" s="182">
        <v>62</v>
      </c>
      <c r="I174" s="14"/>
      <c r="J174" s="14"/>
      <c r="K174" s="14"/>
      <c r="L174" s="179"/>
      <c r="M174" s="183"/>
      <c r="N174" s="184"/>
      <c r="O174" s="184"/>
      <c r="P174" s="184"/>
      <c r="Q174" s="184"/>
      <c r="R174" s="184"/>
      <c r="S174" s="184"/>
      <c r="T174" s="185"/>
      <c r="U174" s="14"/>
      <c r="V174" s="14"/>
      <c r="W174" s="14"/>
      <c r="X174" s="14"/>
      <c r="Y174" s="14"/>
      <c r="Z174" s="14"/>
      <c r="AA174" s="14"/>
      <c r="AB174" s="14"/>
      <c r="AC174" s="14"/>
      <c r="AD174" s="14"/>
      <c r="AE174" s="14"/>
      <c r="AT174" s="180" t="s">
        <v>156</v>
      </c>
      <c r="AU174" s="180" t="s">
        <v>89</v>
      </c>
      <c r="AV174" s="14" t="s">
        <v>151</v>
      </c>
      <c r="AW174" s="14" t="s">
        <v>4</v>
      </c>
      <c r="AX174" s="14" t="s">
        <v>87</v>
      </c>
      <c r="AY174" s="180" t="s">
        <v>142</v>
      </c>
    </row>
    <row r="175" s="2" customFormat="1" ht="24" customHeight="1">
      <c r="A175" s="33"/>
      <c r="B175" s="158"/>
      <c r="C175" s="192" t="s">
        <v>260</v>
      </c>
      <c r="D175" s="192" t="s">
        <v>379</v>
      </c>
      <c r="E175" s="193" t="s">
        <v>772</v>
      </c>
      <c r="F175" s="194" t="s">
        <v>773</v>
      </c>
      <c r="G175" s="195" t="s">
        <v>148</v>
      </c>
      <c r="H175" s="196">
        <v>2</v>
      </c>
      <c r="I175" s="197">
        <v>140</v>
      </c>
      <c r="J175" s="197">
        <f>ROUND(I175*H175,2)</f>
        <v>280</v>
      </c>
      <c r="K175" s="194" t="s">
        <v>742</v>
      </c>
      <c r="L175" s="198"/>
      <c r="M175" s="199" t="s">
        <v>3</v>
      </c>
      <c r="N175" s="200" t="s">
        <v>52</v>
      </c>
      <c r="O175" s="167">
        <v>0</v>
      </c>
      <c r="P175" s="167">
        <f>O175*H175</f>
        <v>0</v>
      </c>
      <c r="Q175" s="167">
        <v>0.0028</v>
      </c>
      <c r="R175" s="167">
        <f>Q175*H175</f>
        <v>0.0055999999999999999</v>
      </c>
      <c r="S175" s="167">
        <v>0</v>
      </c>
      <c r="T175" s="168">
        <f>S175*H175</f>
        <v>0</v>
      </c>
      <c r="U175" s="33"/>
      <c r="V175" s="33"/>
      <c r="W175" s="33"/>
      <c r="X175" s="33"/>
      <c r="Y175" s="33"/>
      <c r="Z175" s="33"/>
      <c r="AA175" s="33"/>
      <c r="AB175" s="33"/>
      <c r="AC175" s="33"/>
      <c r="AD175" s="33"/>
      <c r="AE175" s="33"/>
      <c r="AR175" s="169" t="s">
        <v>184</v>
      </c>
      <c r="AT175" s="169" t="s">
        <v>379</v>
      </c>
      <c r="AU175" s="169" t="s">
        <v>89</v>
      </c>
      <c r="AY175" s="19" t="s">
        <v>142</v>
      </c>
      <c r="BE175" s="170">
        <f>IF(N175="základní",J175,0)</f>
        <v>0</v>
      </c>
      <c r="BF175" s="170">
        <f>IF(N175="snížená",J175,0)</f>
        <v>0</v>
      </c>
      <c r="BG175" s="170">
        <f>IF(N175="zákl. přenesená",J175,0)</f>
        <v>280</v>
      </c>
      <c r="BH175" s="170">
        <f>IF(N175="sníž. přenesená",J175,0)</f>
        <v>0</v>
      </c>
      <c r="BI175" s="170">
        <f>IF(N175="nulová",J175,0)</f>
        <v>0</v>
      </c>
      <c r="BJ175" s="19" t="s">
        <v>151</v>
      </c>
      <c r="BK175" s="170">
        <f>ROUND(I175*H175,2)</f>
        <v>280</v>
      </c>
      <c r="BL175" s="19" t="s">
        <v>151</v>
      </c>
      <c r="BM175" s="169" t="s">
        <v>774</v>
      </c>
    </row>
    <row r="176" s="13" customFormat="1">
      <c r="A176" s="13"/>
      <c r="B176" s="171"/>
      <c r="C176" s="13"/>
      <c r="D176" s="172" t="s">
        <v>156</v>
      </c>
      <c r="E176" s="173" t="s">
        <v>3</v>
      </c>
      <c r="F176" s="174" t="s">
        <v>775</v>
      </c>
      <c r="G176" s="13"/>
      <c r="H176" s="175">
        <v>2</v>
      </c>
      <c r="I176" s="13"/>
      <c r="J176" s="13"/>
      <c r="K176" s="13"/>
      <c r="L176" s="171"/>
      <c r="M176" s="176"/>
      <c r="N176" s="177"/>
      <c r="O176" s="177"/>
      <c r="P176" s="177"/>
      <c r="Q176" s="177"/>
      <c r="R176" s="177"/>
      <c r="S176" s="177"/>
      <c r="T176" s="178"/>
      <c r="U176" s="13"/>
      <c r="V176" s="13"/>
      <c r="W176" s="13"/>
      <c r="X176" s="13"/>
      <c r="Y176" s="13"/>
      <c r="Z176" s="13"/>
      <c r="AA176" s="13"/>
      <c r="AB176" s="13"/>
      <c r="AC176" s="13"/>
      <c r="AD176" s="13"/>
      <c r="AE176" s="13"/>
      <c r="AT176" s="173" t="s">
        <v>156</v>
      </c>
      <c r="AU176" s="173" t="s">
        <v>89</v>
      </c>
      <c r="AV176" s="13" t="s">
        <v>89</v>
      </c>
      <c r="AW176" s="13" t="s">
        <v>41</v>
      </c>
      <c r="AX176" s="13" t="s">
        <v>79</v>
      </c>
      <c r="AY176" s="173" t="s">
        <v>142</v>
      </c>
    </row>
    <row r="177" s="14" customFormat="1">
      <c r="A177" s="14"/>
      <c r="B177" s="179"/>
      <c r="C177" s="14"/>
      <c r="D177" s="172" t="s">
        <v>156</v>
      </c>
      <c r="E177" s="180" t="s">
        <v>3</v>
      </c>
      <c r="F177" s="181" t="s">
        <v>158</v>
      </c>
      <c r="G177" s="14"/>
      <c r="H177" s="182">
        <v>2</v>
      </c>
      <c r="I177" s="14"/>
      <c r="J177" s="14"/>
      <c r="K177" s="14"/>
      <c r="L177" s="179"/>
      <c r="M177" s="183"/>
      <c r="N177" s="184"/>
      <c r="O177" s="184"/>
      <c r="P177" s="184"/>
      <c r="Q177" s="184"/>
      <c r="R177" s="184"/>
      <c r="S177" s="184"/>
      <c r="T177" s="185"/>
      <c r="U177" s="14"/>
      <c r="V177" s="14"/>
      <c r="W177" s="14"/>
      <c r="X177" s="14"/>
      <c r="Y177" s="14"/>
      <c r="Z177" s="14"/>
      <c r="AA177" s="14"/>
      <c r="AB177" s="14"/>
      <c r="AC177" s="14"/>
      <c r="AD177" s="14"/>
      <c r="AE177" s="14"/>
      <c r="AT177" s="180" t="s">
        <v>156</v>
      </c>
      <c r="AU177" s="180" t="s">
        <v>89</v>
      </c>
      <c r="AV177" s="14" t="s">
        <v>151</v>
      </c>
      <c r="AW177" s="14" t="s">
        <v>4</v>
      </c>
      <c r="AX177" s="14" t="s">
        <v>87</v>
      </c>
      <c r="AY177" s="180" t="s">
        <v>142</v>
      </c>
    </row>
    <row r="178" s="2" customFormat="1" ht="16.5" customHeight="1">
      <c r="A178" s="33"/>
      <c r="B178" s="158"/>
      <c r="C178" s="159" t="s">
        <v>265</v>
      </c>
      <c r="D178" s="159" t="s">
        <v>145</v>
      </c>
      <c r="E178" s="160" t="s">
        <v>776</v>
      </c>
      <c r="F178" s="161" t="s">
        <v>777</v>
      </c>
      <c r="G178" s="162" t="s">
        <v>148</v>
      </c>
      <c r="H178" s="163">
        <v>2</v>
      </c>
      <c r="I178" s="164">
        <v>251</v>
      </c>
      <c r="J178" s="164">
        <f>ROUND(I178*H178,2)</f>
        <v>502</v>
      </c>
      <c r="K178" s="161" t="s">
        <v>316</v>
      </c>
      <c r="L178" s="34"/>
      <c r="M178" s="165" t="s">
        <v>3</v>
      </c>
      <c r="N178" s="166" t="s">
        <v>52</v>
      </c>
      <c r="O178" s="167">
        <v>0.85999999999999999</v>
      </c>
      <c r="P178" s="167">
        <f>O178*H178</f>
        <v>1.72</v>
      </c>
      <c r="Q178" s="167">
        <v>0</v>
      </c>
      <c r="R178" s="167">
        <f>Q178*H178</f>
        <v>0</v>
      </c>
      <c r="S178" s="167">
        <v>0</v>
      </c>
      <c r="T178" s="168">
        <f>S178*H178</f>
        <v>0</v>
      </c>
      <c r="U178" s="33"/>
      <c r="V178" s="33"/>
      <c r="W178" s="33"/>
      <c r="X178" s="33"/>
      <c r="Y178" s="33"/>
      <c r="Z178" s="33"/>
      <c r="AA178" s="33"/>
      <c r="AB178" s="33"/>
      <c r="AC178" s="33"/>
      <c r="AD178" s="33"/>
      <c r="AE178" s="33"/>
      <c r="AR178" s="169" t="s">
        <v>151</v>
      </c>
      <c r="AT178" s="169" t="s">
        <v>145</v>
      </c>
      <c r="AU178" s="169" t="s">
        <v>89</v>
      </c>
      <c r="AY178" s="19" t="s">
        <v>142</v>
      </c>
      <c r="BE178" s="170">
        <f>IF(N178="základní",J178,0)</f>
        <v>0</v>
      </c>
      <c r="BF178" s="170">
        <f>IF(N178="snížená",J178,0)</f>
        <v>0</v>
      </c>
      <c r="BG178" s="170">
        <f>IF(N178="zákl. přenesená",J178,0)</f>
        <v>502</v>
      </c>
      <c r="BH178" s="170">
        <f>IF(N178="sníž. přenesená",J178,0)</f>
        <v>0</v>
      </c>
      <c r="BI178" s="170">
        <f>IF(N178="nulová",J178,0)</f>
        <v>0</v>
      </c>
      <c r="BJ178" s="19" t="s">
        <v>151</v>
      </c>
      <c r="BK178" s="170">
        <f>ROUND(I178*H178,2)</f>
        <v>502</v>
      </c>
      <c r="BL178" s="19" t="s">
        <v>151</v>
      </c>
      <c r="BM178" s="169" t="s">
        <v>778</v>
      </c>
    </row>
    <row r="179" s="2" customFormat="1">
      <c r="A179" s="33"/>
      <c r="B179" s="34"/>
      <c r="C179" s="33"/>
      <c r="D179" s="172" t="s">
        <v>318</v>
      </c>
      <c r="E179" s="33"/>
      <c r="F179" s="186" t="s">
        <v>779</v>
      </c>
      <c r="G179" s="33"/>
      <c r="H179" s="33"/>
      <c r="I179" s="33"/>
      <c r="J179" s="33"/>
      <c r="K179" s="33"/>
      <c r="L179" s="34"/>
      <c r="M179" s="187"/>
      <c r="N179" s="188"/>
      <c r="O179" s="67"/>
      <c r="P179" s="67"/>
      <c r="Q179" s="67"/>
      <c r="R179" s="67"/>
      <c r="S179" s="67"/>
      <c r="T179" s="68"/>
      <c r="U179" s="33"/>
      <c r="V179" s="33"/>
      <c r="W179" s="33"/>
      <c r="X179" s="33"/>
      <c r="Y179" s="33"/>
      <c r="Z179" s="33"/>
      <c r="AA179" s="33"/>
      <c r="AB179" s="33"/>
      <c r="AC179" s="33"/>
      <c r="AD179" s="33"/>
      <c r="AE179" s="33"/>
      <c r="AT179" s="19" t="s">
        <v>318</v>
      </c>
      <c r="AU179" s="19" t="s">
        <v>89</v>
      </c>
    </row>
    <row r="180" s="2" customFormat="1" ht="36" customHeight="1">
      <c r="A180" s="33"/>
      <c r="B180" s="158"/>
      <c r="C180" s="192" t="s">
        <v>269</v>
      </c>
      <c r="D180" s="192" t="s">
        <v>379</v>
      </c>
      <c r="E180" s="193" t="s">
        <v>780</v>
      </c>
      <c r="F180" s="194" t="s">
        <v>781</v>
      </c>
      <c r="G180" s="195" t="s">
        <v>148</v>
      </c>
      <c r="H180" s="196">
        <v>1</v>
      </c>
      <c r="I180" s="197">
        <v>3250</v>
      </c>
      <c r="J180" s="197">
        <f>ROUND(I180*H180,2)</f>
        <v>3250</v>
      </c>
      <c r="K180" s="194" t="s">
        <v>742</v>
      </c>
      <c r="L180" s="198"/>
      <c r="M180" s="199" t="s">
        <v>3</v>
      </c>
      <c r="N180" s="200" t="s">
        <v>52</v>
      </c>
      <c r="O180" s="167">
        <v>0</v>
      </c>
      <c r="P180" s="167">
        <f>O180*H180</f>
        <v>0</v>
      </c>
      <c r="Q180" s="167">
        <v>0.098500000000000004</v>
      </c>
      <c r="R180" s="167">
        <f>Q180*H180</f>
        <v>0.098500000000000004</v>
      </c>
      <c r="S180" s="167">
        <v>0</v>
      </c>
      <c r="T180" s="168">
        <f>S180*H180</f>
        <v>0</v>
      </c>
      <c r="U180" s="33"/>
      <c r="V180" s="33"/>
      <c r="W180" s="33"/>
      <c r="X180" s="33"/>
      <c r="Y180" s="33"/>
      <c r="Z180" s="33"/>
      <c r="AA180" s="33"/>
      <c r="AB180" s="33"/>
      <c r="AC180" s="33"/>
      <c r="AD180" s="33"/>
      <c r="AE180" s="33"/>
      <c r="AR180" s="169" t="s">
        <v>184</v>
      </c>
      <c r="AT180" s="169" t="s">
        <v>379</v>
      </c>
      <c r="AU180" s="169" t="s">
        <v>89</v>
      </c>
      <c r="AY180" s="19" t="s">
        <v>142</v>
      </c>
      <c r="BE180" s="170">
        <f>IF(N180="základní",J180,0)</f>
        <v>0</v>
      </c>
      <c r="BF180" s="170">
        <f>IF(N180="snížená",J180,0)</f>
        <v>0</v>
      </c>
      <c r="BG180" s="170">
        <f>IF(N180="zákl. přenesená",J180,0)</f>
        <v>3250</v>
      </c>
      <c r="BH180" s="170">
        <f>IF(N180="sníž. přenesená",J180,0)</f>
        <v>0</v>
      </c>
      <c r="BI180" s="170">
        <f>IF(N180="nulová",J180,0)</f>
        <v>0</v>
      </c>
      <c r="BJ180" s="19" t="s">
        <v>151</v>
      </c>
      <c r="BK180" s="170">
        <f>ROUND(I180*H180,2)</f>
        <v>3250</v>
      </c>
      <c r="BL180" s="19" t="s">
        <v>151</v>
      </c>
      <c r="BM180" s="169" t="s">
        <v>782</v>
      </c>
    </row>
    <row r="181" s="2" customFormat="1" ht="48" customHeight="1">
      <c r="A181" s="33"/>
      <c r="B181" s="158"/>
      <c r="C181" s="192" t="s">
        <v>273</v>
      </c>
      <c r="D181" s="192" t="s">
        <v>379</v>
      </c>
      <c r="E181" s="193" t="s">
        <v>783</v>
      </c>
      <c r="F181" s="194" t="s">
        <v>784</v>
      </c>
      <c r="G181" s="195" t="s">
        <v>148</v>
      </c>
      <c r="H181" s="196">
        <v>1</v>
      </c>
      <c r="I181" s="197">
        <v>25870</v>
      </c>
      <c r="J181" s="197">
        <f>ROUND(I181*H181,2)</f>
        <v>25870</v>
      </c>
      <c r="K181" s="194" t="s">
        <v>742</v>
      </c>
      <c r="L181" s="198"/>
      <c r="M181" s="199" t="s">
        <v>3</v>
      </c>
      <c r="N181" s="200" t="s">
        <v>52</v>
      </c>
      <c r="O181" s="167">
        <v>0</v>
      </c>
      <c r="P181" s="167">
        <f>O181*H181</f>
        <v>0</v>
      </c>
      <c r="Q181" s="167">
        <v>0.098500000000000004</v>
      </c>
      <c r="R181" s="167">
        <f>Q181*H181</f>
        <v>0.098500000000000004</v>
      </c>
      <c r="S181" s="167">
        <v>0</v>
      </c>
      <c r="T181" s="168">
        <f>S181*H181</f>
        <v>0</v>
      </c>
      <c r="U181" s="33"/>
      <c r="V181" s="33"/>
      <c r="W181" s="33"/>
      <c r="X181" s="33"/>
      <c r="Y181" s="33"/>
      <c r="Z181" s="33"/>
      <c r="AA181" s="33"/>
      <c r="AB181" s="33"/>
      <c r="AC181" s="33"/>
      <c r="AD181" s="33"/>
      <c r="AE181" s="33"/>
      <c r="AR181" s="169" t="s">
        <v>184</v>
      </c>
      <c r="AT181" s="169" t="s">
        <v>379</v>
      </c>
      <c r="AU181" s="169" t="s">
        <v>89</v>
      </c>
      <c r="AY181" s="19" t="s">
        <v>142</v>
      </c>
      <c r="BE181" s="170">
        <f>IF(N181="základní",J181,0)</f>
        <v>0</v>
      </c>
      <c r="BF181" s="170">
        <f>IF(N181="snížená",J181,0)</f>
        <v>0</v>
      </c>
      <c r="BG181" s="170">
        <f>IF(N181="zákl. přenesená",J181,0)</f>
        <v>25870</v>
      </c>
      <c r="BH181" s="170">
        <f>IF(N181="sníž. přenesená",J181,0)</f>
        <v>0</v>
      </c>
      <c r="BI181" s="170">
        <f>IF(N181="nulová",J181,0)</f>
        <v>0</v>
      </c>
      <c r="BJ181" s="19" t="s">
        <v>151</v>
      </c>
      <c r="BK181" s="170">
        <f>ROUND(I181*H181,2)</f>
        <v>25870</v>
      </c>
      <c r="BL181" s="19" t="s">
        <v>151</v>
      </c>
      <c r="BM181" s="169" t="s">
        <v>785</v>
      </c>
    </row>
    <row r="182" s="2" customFormat="1" ht="16.5" customHeight="1">
      <c r="A182" s="33"/>
      <c r="B182" s="158"/>
      <c r="C182" s="159" t="s">
        <v>277</v>
      </c>
      <c r="D182" s="159" t="s">
        <v>145</v>
      </c>
      <c r="E182" s="160" t="s">
        <v>786</v>
      </c>
      <c r="F182" s="161" t="s">
        <v>787</v>
      </c>
      <c r="G182" s="162" t="s">
        <v>148</v>
      </c>
      <c r="H182" s="163">
        <v>1</v>
      </c>
      <c r="I182" s="164">
        <v>692</v>
      </c>
      <c r="J182" s="164">
        <f>ROUND(I182*H182,2)</f>
        <v>692</v>
      </c>
      <c r="K182" s="161" t="s">
        <v>316</v>
      </c>
      <c r="L182" s="34"/>
      <c r="M182" s="165" t="s">
        <v>3</v>
      </c>
      <c r="N182" s="166" t="s">
        <v>52</v>
      </c>
      <c r="O182" s="167">
        <v>2.3700000000000001</v>
      </c>
      <c r="P182" s="167">
        <f>O182*H182</f>
        <v>2.3700000000000001</v>
      </c>
      <c r="Q182" s="167">
        <v>0</v>
      </c>
      <c r="R182" s="167">
        <f>Q182*H182</f>
        <v>0</v>
      </c>
      <c r="S182" s="167">
        <v>0</v>
      </c>
      <c r="T182" s="168">
        <f>S182*H182</f>
        <v>0</v>
      </c>
      <c r="U182" s="33"/>
      <c r="V182" s="33"/>
      <c r="W182" s="33"/>
      <c r="X182" s="33"/>
      <c r="Y182" s="33"/>
      <c r="Z182" s="33"/>
      <c r="AA182" s="33"/>
      <c r="AB182" s="33"/>
      <c r="AC182" s="33"/>
      <c r="AD182" s="33"/>
      <c r="AE182" s="33"/>
      <c r="AR182" s="169" t="s">
        <v>151</v>
      </c>
      <c r="AT182" s="169" t="s">
        <v>145</v>
      </c>
      <c r="AU182" s="169" t="s">
        <v>89</v>
      </c>
      <c r="AY182" s="19" t="s">
        <v>142</v>
      </c>
      <c r="BE182" s="170">
        <f>IF(N182="základní",J182,0)</f>
        <v>0</v>
      </c>
      <c r="BF182" s="170">
        <f>IF(N182="snížená",J182,0)</f>
        <v>0</v>
      </c>
      <c r="BG182" s="170">
        <f>IF(N182="zákl. přenesená",J182,0)</f>
        <v>692</v>
      </c>
      <c r="BH182" s="170">
        <f>IF(N182="sníž. přenesená",J182,0)</f>
        <v>0</v>
      </c>
      <c r="BI182" s="170">
        <f>IF(N182="nulová",J182,0)</f>
        <v>0</v>
      </c>
      <c r="BJ182" s="19" t="s">
        <v>151</v>
      </c>
      <c r="BK182" s="170">
        <f>ROUND(I182*H182,2)</f>
        <v>692</v>
      </c>
      <c r="BL182" s="19" t="s">
        <v>151</v>
      </c>
      <c r="BM182" s="169" t="s">
        <v>788</v>
      </c>
    </row>
    <row r="183" s="2" customFormat="1">
      <c r="A183" s="33"/>
      <c r="B183" s="34"/>
      <c r="C183" s="33"/>
      <c r="D183" s="172" t="s">
        <v>318</v>
      </c>
      <c r="E183" s="33"/>
      <c r="F183" s="186" t="s">
        <v>779</v>
      </c>
      <c r="G183" s="33"/>
      <c r="H183" s="33"/>
      <c r="I183" s="33"/>
      <c r="J183" s="33"/>
      <c r="K183" s="33"/>
      <c r="L183" s="34"/>
      <c r="M183" s="187"/>
      <c r="N183" s="188"/>
      <c r="O183" s="67"/>
      <c r="P183" s="67"/>
      <c r="Q183" s="67"/>
      <c r="R183" s="67"/>
      <c r="S183" s="67"/>
      <c r="T183" s="68"/>
      <c r="U183" s="33"/>
      <c r="V183" s="33"/>
      <c r="W183" s="33"/>
      <c r="X183" s="33"/>
      <c r="Y183" s="33"/>
      <c r="Z183" s="33"/>
      <c r="AA183" s="33"/>
      <c r="AB183" s="33"/>
      <c r="AC183" s="33"/>
      <c r="AD183" s="33"/>
      <c r="AE183" s="33"/>
      <c r="AT183" s="19" t="s">
        <v>318</v>
      </c>
      <c r="AU183" s="19" t="s">
        <v>89</v>
      </c>
    </row>
    <row r="184" s="2" customFormat="1" ht="36" customHeight="1">
      <c r="A184" s="33"/>
      <c r="B184" s="158"/>
      <c r="C184" s="192" t="s">
        <v>281</v>
      </c>
      <c r="D184" s="192" t="s">
        <v>379</v>
      </c>
      <c r="E184" s="193" t="s">
        <v>789</v>
      </c>
      <c r="F184" s="194" t="s">
        <v>790</v>
      </c>
      <c r="G184" s="195" t="s">
        <v>148</v>
      </c>
      <c r="H184" s="196">
        <v>1</v>
      </c>
      <c r="I184" s="197">
        <v>6600</v>
      </c>
      <c r="J184" s="197">
        <f>ROUND(I184*H184,2)</f>
        <v>6600</v>
      </c>
      <c r="K184" s="194" t="s">
        <v>742</v>
      </c>
      <c r="L184" s="198"/>
      <c r="M184" s="199" t="s">
        <v>3</v>
      </c>
      <c r="N184" s="200" t="s">
        <v>52</v>
      </c>
      <c r="O184" s="167">
        <v>0</v>
      </c>
      <c r="P184" s="167">
        <f>O184*H184</f>
        <v>0</v>
      </c>
      <c r="Q184" s="167">
        <v>0.154</v>
      </c>
      <c r="R184" s="167">
        <f>Q184*H184</f>
        <v>0.154</v>
      </c>
      <c r="S184" s="167">
        <v>0</v>
      </c>
      <c r="T184" s="168">
        <f>S184*H184</f>
        <v>0</v>
      </c>
      <c r="U184" s="33"/>
      <c r="V184" s="33"/>
      <c r="W184" s="33"/>
      <c r="X184" s="33"/>
      <c r="Y184" s="33"/>
      <c r="Z184" s="33"/>
      <c r="AA184" s="33"/>
      <c r="AB184" s="33"/>
      <c r="AC184" s="33"/>
      <c r="AD184" s="33"/>
      <c r="AE184" s="33"/>
      <c r="AR184" s="169" t="s">
        <v>184</v>
      </c>
      <c r="AT184" s="169" t="s">
        <v>379</v>
      </c>
      <c r="AU184" s="169" t="s">
        <v>89</v>
      </c>
      <c r="AY184" s="19" t="s">
        <v>142</v>
      </c>
      <c r="BE184" s="170">
        <f>IF(N184="základní",J184,0)</f>
        <v>0</v>
      </c>
      <c r="BF184" s="170">
        <f>IF(N184="snížená",J184,0)</f>
        <v>0</v>
      </c>
      <c r="BG184" s="170">
        <f>IF(N184="zákl. přenesená",J184,0)</f>
        <v>6600</v>
      </c>
      <c r="BH184" s="170">
        <f>IF(N184="sníž. přenesená",J184,0)</f>
        <v>0</v>
      </c>
      <c r="BI184" s="170">
        <f>IF(N184="nulová",J184,0)</f>
        <v>0</v>
      </c>
      <c r="BJ184" s="19" t="s">
        <v>151</v>
      </c>
      <c r="BK184" s="170">
        <f>ROUND(I184*H184,2)</f>
        <v>6600</v>
      </c>
      <c r="BL184" s="19" t="s">
        <v>151</v>
      </c>
      <c r="BM184" s="169" t="s">
        <v>791</v>
      </c>
    </row>
    <row r="185" s="2" customFormat="1" ht="24" customHeight="1">
      <c r="A185" s="33"/>
      <c r="B185" s="158"/>
      <c r="C185" s="159" t="s">
        <v>287</v>
      </c>
      <c r="D185" s="159" t="s">
        <v>145</v>
      </c>
      <c r="E185" s="160" t="s">
        <v>792</v>
      </c>
      <c r="F185" s="161" t="s">
        <v>793</v>
      </c>
      <c r="G185" s="162" t="s">
        <v>148</v>
      </c>
      <c r="H185" s="163">
        <v>229</v>
      </c>
      <c r="I185" s="164">
        <v>382</v>
      </c>
      <c r="J185" s="164">
        <f>ROUND(I185*H185,2)</f>
        <v>87478</v>
      </c>
      <c r="K185" s="161" t="s">
        <v>316</v>
      </c>
      <c r="L185" s="34"/>
      <c r="M185" s="165" t="s">
        <v>3</v>
      </c>
      <c r="N185" s="166" t="s">
        <v>52</v>
      </c>
      <c r="O185" s="167">
        <v>0.96999999999999997</v>
      </c>
      <c r="P185" s="167">
        <f>O185*H185</f>
        <v>222.13</v>
      </c>
      <c r="Q185" s="167">
        <v>0.0070200000000000002</v>
      </c>
      <c r="R185" s="167">
        <f>Q185*H185</f>
        <v>1.60758</v>
      </c>
      <c r="S185" s="167">
        <v>0</v>
      </c>
      <c r="T185" s="168">
        <f>S185*H185</f>
        <v>0</v>
      </c>
      <c r="U185" s="33"/>
      <c r="V185" s="33"/>
      <c r="W185" s="33"/>
      <c r="X185" s="33"/>
      <c r="Y185" s="33"/>
      <c r="Z185" s="33"/>
      <c r="AA185" s="33"/>
      <c r="AB185" s="33"/>
      <c r="AC185" s="33"/>
      <c r="AD185" s="33"/>
      <c r="AE185" s="33"/>
      <c r="AR185" s="169" t="s">
        <v>151</v>
      </c>
      <c r="AT185" s="169" t="s">
        <v>145</v>
      </c>
      <c r="AU185" s="169" t="s">
        <v>89</v>
      </c>
      <c r="AY185" s="19" t="s">
        <v>142</v>
      </c>
      <c r="BE185" s="170">
        <f>IF(N185="základní",J185,0)</f>
        <v>0</v>
      </c>
      <c r="BF185" s="170">
        <f>IF(N185="snížená",J185,0)</f>
        <v>0</v>
      </c>
      <c r="BG185" s="170">
        <f>IF(N185="zákl. přenesená",J185,0)</f>
        <v>87478</v>
      </c>
      <c r="BH185" s="170">
        <f>IF(N185="sníž. přenesená",J185,0)</f>
        <v>0</v>
      </c>
      <c r="BI185" s="170">
        <f>IF(N185="nulová",J185,0)</f>
        <v>0</v>
      </c>
      <c r="BJ185" s="19" t="s">
        <v>151</v>
      </c>
      <c r="BK185" s="170">
        <f>ROUND(I185*H185,2)</f>
        <v>87478</v>
      </c>
      <c r="BL185" s="19" t="s">
        <v>151</v>
      </c>
      <c r="BM185" s="169" t="s">
        <v>794</v>
      </c>
    </row>
    <row r="186" s="2" customFormat="1">
      <c r="A186" s="33"/>
      <c r="B186" s="34"/>
      <c r="C186" s="33"/>
      <c r="D186" s="172" t="s">
        <v>318</v>
      </c>
      <c r="E186" s="33"/>
      <c r="F186" s="186" t="s">
        <v>795</v>
      </c>
      <c r="G186" s="33"/>
      <c r="H186" s="33"/>
      <c r="I186" s="33"/>
      <c r="J186" s="33"/>
      <c r="K186" s="33"/>
      <c r="L186" s="34"/>
      <c r="M186" s="187"/>
      <c r="N186" s="188"/>
      <c r="O186" s="67"/>
      <c r="P186" s="67"/>
      <c r="Q186" s="67"/>
      <c r="R186" s="67"/>
      <c r="S186" s="67"/>
      <c r="T186" s="68"/>
      <c r="U186" s="33"/>
      <c r="V186" s="33"/>
      <c r="W186" s="33"/>
      <c r="X186" s="33"/>
      <c r="Y186" s="33"/>
      <c r="Z186" s="33"/>
      <c r="AA186" s="33"/>
      <c r="AB186" s="33"/>
      <c r="AC186" s="33"/>
      <c r="AD186" s="33"/>
      <c r="AE186" s="33"/>
      <c r="AT186" s="19" t="s">
        <v>318</v>
      </c>
      <c r="AU186" s="19" t="s">
        <v>89</v>
      </c>
    </row>
    <row r="187" s="2" customFormat="1">
      <c r="A187" s="33"/>
      <c r="B187" s="34"/>
      <c r="C187" s="33"/>
      <c r="D187" s="172" t="s">
        <v>217</v>
      </c>
      <c r="E187" s="33"/>
      <c r="F187" s="186" t="s">
        <v>796</v>
      </c>
      <c r="G187" s="33"/>
      <c r="H187" s="33"/>
      <c r="I187" s="33"/>
      <c r="J187" s="33"/>
      <c r="K187" s="33"/>
      <c r="L187" s="34"/>
      <c r="M187" s="187"/>
      <c r="N187" s="188"/>
      <c r="O187" s="67"/>
      <c r="P187" s="67"/>
      <c r="Q187" s="67"/>
      <c r="R187" s="67"/>
      <c r="S187" s="67"/>
      <c r="T187" s="68"/>
      <c r="U187" s="33"/>
      <c r="V187" s="33"/>
      <c r="W187" s="33"/>
      <c r="X187" s="33"/>
      <c r="Y187" s="33"/>
      <c r="Z187" s="33"/>
      <c r="AA187" s="33"/>
      <c r="AB187" s="33"/>
      <c r="AC187" s="33"/>
      <c r="AD187" s="33"/>
      <c r="AE187" s="33"/>
      <c r="AT187" s="19" t="s">
        <v>217</v>
      </c>
      <c r="AU187" s="19" t="s">
        <v>89</v>
      </c>
    </row>
    <row r="188" s="13" customFormat="1">
      <c r="A188" s="13"/>
      <c r="B188" s="171"/>
      <c r="C188" s="13"/>
      <c r="D188" s="172" t="s">
        <v>156</v>
      </c>
      <c r="E188" s="173" t="s">
        <v>3</v>
      </c>
      <c r="F188" s="174" t="s">
        <v>797</v>
      </c>
      <c r="G188" s="13"/>
      <c r="H188" s="175">
        <v>84</v>
      </c>
      <c r="I188" s="13"/>
      <c r="J188" s="13"/>
      <c r="K188" s="13"/>
      <c r="L188" s="171"/>
      <c r="M188" s="176"/>
      <c r="N188" s="177"/>
      <c r="O188" s="177"/>
      <c r="P188" s="177"/>
      <c r="Q188" s="177"/>
      <c r="R188" s="177"/>
      <c r="S188" s="177"/>
      <c r="T188" s="178"/>
      <c r="U188" s="13"/>
      <c r="V188" s="13"/>
      <c r="W188" s="13"/>
      <c r="X188" s="13"/>
      <c r="Y188" s="13"/>
      <c r="Z188" s="13"/>
      <c r="AA188" s="13"/>
      <c r="AB188" s="13"/>
      <c r="AC188" s="13"/>
      <c r="AD188" s="13"/>
      <c r="AE188" s="13"/>
      <c r="AT188" s="173" t="s">
        <v>156</v>
      </c>
      <c r="AU188" s="173" t="s">
        <v>89</v>
      </c>
      <c r="AV188" s="13" t="s">
        <v>89</v>
      </c>
      <c r="AW188" s="13" t="s">
        <v>41</v>
      </c>
      <c r="AX188" s="13" t="s">
        <v>79</v>
      </c>
      <c r="AY188" s="173" t="s">
        <v>142</v>
      </c>
    </row>
    <row r="189" s="13" customFormat="1">
      <c r="A189" s="13"/>
      <c r="B189" s="171"/>
      <c r="C189" s="13"/>
      <c r="D189" s="172" t="s">
        <v>156</v>
      </c>
      <c r="E189" s="173" t="s">
        <v>3</v>
      </c>
      <c r="F189" s="174" t="s">
        <v>798</v>
      </c>
      <c r="G189" s="13"/>
      <c r="H189" s="175">
        <v>145</v>
      </c>
      <c r="I189" s="13"/>
      <c r="J189" s="13"/>
      <c r="K189" s="13"/>
      <c r="L189" s="171"/>
      <c r="M189" s="176"/>
      <c r="N189" s="177"/>
      <c r="O189" s="177"/>
      <c r="P189" s="177"/>
      <c r="Q189" s="177"/>
      <c r="R189" s="177"/>
      <c r="S189" s="177"/>
      <c r="T189" s="178"/>
      <c r="U189" s="13"/>
      <c r="V189" s="13"/>
      <c r="W189" s="13"/>
      <c r="X189" s="13"/>
      <c r="Y189" s="13"/>
      <c r="Z189" s="13"/>
      <c r="AA189" s="13"/>
      <c r="AB189" s="13"/>
      <c r="AC189" s="13"/>
      <c r="AD189" s="13"/>
      <c r="AE189" s="13"/>
      <c r="AT189" s="173" t="s">
        <v>156</v>
      </c>
      <c r="AU189" s="173" t="s">
        <v>89</v>
      </c>
      <c r="AV189" s="13" t="s">
        <v>89</v>
      </c>
      <c r="AW189" s="13" t="s">
        <v>41</v>
      </c>
      <c r="AX189" s="13" t="s">
        <v>79</v>
      </c>
      <c r="AY189" s="173" t="s">
        <v>142</v>
      </c>
    </row>
    <row r="190" s="14" customFormat="1">
      <c r="A190" s="14"/>
      <c r="B190" s="179"/>
      <c r="C190" s="14"/>
      <c r="D190" s="172" t="s">
        <v>156</v>
      </c>
      <c r="E190" s="180" t="s">
        <v>3</v>
      </c>
      <c r="F190" s="181" t="s">
        <v>158</v>
      </c>
      <c r="G190" s="14"/>
      <c r="H190" s="182">
        <v>229</v>
      </c>
      <c r="I190" s="14"/>
      <c r="J190" s="14"/>
      <c r="K190" s="14"/>
      <c r="L190" s="179"/>
      <c r="M190" s="183"/>
      <c r="N190" s="184"/>
      <c r="O190" s="184"/>
      <c r="P190" s="184"/>
      <c r="Q190" s="184"/>
      <c r="R190" s="184"/>
      <c r="S190" s="184"/>
      <c r="T190" s="185"/>
      <c r="U190" s="14"/>
      <c r="V190" s="14"/>
      <c r="W190" s="14"/>
      <c r="X190" s="14"/>
      <c r="Y190" s="14"/>
      <c r="Z190" s="14"/>
      <c r="AA190" s="14"/>
      <c r="AB190" s="14"/>
      <c r="AC190" s="14"/>
      <c r="AD190" s="14"/>
      <c r="AE190" s="14"/>
      <c r="AT190" s="180" t="s">
        <v>156</v>
      </c>
      <c r="AU190" s="180" t="s">
        <v>89</v>
      </c>
      <c r="AV190" s="14" t="s">
        <v>151</v>
      </c>
      <c r="AW190" s="14" t="s">
        <v>4</v>
      </c>
      <c r="AX190" s="14" t="s">
        <v>87</v>
      </c>
      <c r="AY190" s="180" t="s">
        <v>142</v>
      </c>
    </row>
    <row r="191" s="2" customFormat="1" ht="24" customHeight="1">
      <c r="A191" s="33"/>
      <c r="B191" s="158"/>
      <c r="C191" s="192" t="s">
        <v>294</v>
      </c>
      <c r="D191" s="192" t="s">
        <v>379</v>
      </c>
      <c r="E191" s="193" t="s">
        <v>799</v>
      </c>
      <c r="F191" s="194" t="s">
        <v>800</v>
      </c>
      <c r="G191" s="195" t="s">
        <v>148</v>
      </c>
      <c r="H191" s="196">
        <v>231</v>
      </c>
      <c r="I191" s="197">
        <v>899</v>
      </c>
      <c r="J191" s="197">
        <f>ROUND(I191*H191,2)</f>
        <v>207669</v>
      </c>
      <c r="K191" s="194" t="s">
        <v>742</v>
      </c>
      <c r="L191" s="198"/>
      <c r="M191" s="199" t="s">
        <v>3</v>
      </c>
      <c r="N191" s="200" t="s">
        <v>52</v>
      </c>
      <c r="O191" s="167">
        <v>0</v>
      </c>
      <c r="P191" s="167">
        <f>O191*H191</f>
        <v>0</v>
      </c>
      <c r="Q191" s="167">
        <v>0.104</v>
      </c>
      <c r="R191" s="167">
        <f>Q191*H191</f>
        <v>24.023999999999997</v>
      </c>
      <c r="S191" s="167">
        <v>0</v>
      </c>
      <c r="T191" s="168">
        <f>S191*H191</f>
        <v>0</v>
      </c>
      <c r="U191" s="33"/>
      <c r="V191" s="33"/>
      <c r="W191" s="33"/>
      <c r="X191" s="33"/>
      <c r="Y191" s="33"/>
      <c r="Z191" s="33"/>
      <c r="AA191" s="33"/>
      <c r="AB191" s="33"/>
      <c r="AC191" s="33"/>
      <c r="AD191" s="33"/>
      <c r="AE191" s="33"/>
      <c r="AR191" s="169" t="s">
        <v>184</v>
      </c>
      <c r="AT191" s="169" t="s">
        <v>379</v>
      </c>
      <c r="AU191" s="169" t="s">
        <v>89</v>
      </c>
      <c r="AY191" s="19" t="s">
        <v>142</v>
      </c>
      <c r="BE191" s="170">
        <f>IF(N191="základní",J191,0)</f>
        <v>0</v>
      </c>
      <c r="BF191" s="170">
        <f>IF(N191="snížená",J191,0)</f>
        <v>0</v>
      </c>
      <c r="BG191" s="170">
        <f>IF(N191="zákl. přenesená",J191,0)</f>
        <v>207669</v>
      </c>
      <c r="BH191" s="170">
        <f>IF(N191="sníž. přenesená",J191,0)</f>
        <v>0</v>
      </c>
      <c r="BI191" s="170">
        <f>IF(N191="nulová",J191,0)</f>
        <v>0</v>
      </c>
      <c r="BJ191" s="19" t="s">
        <v>151</v>
      </c>
      <c r="BK191" s="170">
        <f>ROUND(I191*H191,2)</f>
        <v>207669</v>
      </c>
      <c r="BL191" s="19" t="s">
        <v>151</v>
      </c>
      <c r="BM191" s="169" t="s">
        <v>801</v>
      </c>
    </row>
    <row r="192" s="13" customFormat="1">
      <c r="A192" s="13"/>
      <c r="B192" s="171"/>
      <c r="C192" s="13"/>
      <c r="D192" s="172" t="s">
        <v>156</v>
      </c>
      <c r="E192" s="173" t="s">
        <v>3</v>
      </c>
      <c r="F192" s="174" t="s">
        <v>802</v>
      </c>
      <c r="G192" s="13"/>
      <c r="H192" s="175">
        <v>231</v>
      </c>
      <c r="I192" s="13"/>
      <c r="J192" s="13"/>
      <c r="K192" s="13"/>
      <c r="L192" s="171"/>
      <c r="M192" s="176"/>
      <c r="N192" s="177"/>
      <c r="O192" s="177"/>
      <c r="P192" s="177"/>
      <c r="Q192" s="177"/>
      <c r="R192" s="177"/>
      <c r="S192" s="177"/>
      <c r="T192" s="178"/>
      <c r="U192" s="13"/>
      <c r="V192" s="13"/>
      <c r="W192" s="13"/>
      <c r="X192" s="13"/>
      <c r="Y192" s="13"/>
      <c r="Z192" s="13"/>
      <c r="AA192" s="13"/>
      <c r="AB192" s="13"/>
      <c r="AC192" s="13"/>
      <c r="AD192" s="13"/>
      <c r="AE192" s="13"/>
      <c r="AT192" s="173" t="s">
        <v>156</v>
      </c>
      <c r="AU192" s="173" t="s">
        <v>89</v>
      </c>
      <c r="AV192" s="13" t="s">
        <v>89</v>
      </c>
      <c r="AW192" s="13" t="s">
        <v>41</v>
      </c>
      <c r="AX192" s="13" t="s">
        <v>79</v>
      </c>
      <c r="AY192" s="173" t="s">
        <v>142</v>
      </c>
    </row>
    <row r="193" s="14" customFormat="1">
      <c r="A193" s="14"/>
      <c r="B193" s="179"/>
      <c r="C193" s="14"/>
      <c r="D193" s="172" t="s">
        <v>156</v>
      </c>
      <c r="E193" s="180" t="s">
        <v>3</v>
      </c>
      <c r="F193" s="181" t="s">
        <v>158</v>
      </c>
      <c r="G193" s="14"/>
      <c r="H193" s="182">
        <v>231</v>
      </c>
      <c r="I193" s="14"/>
      <c r="J193" s="14"/>
      <c r="K193" s="14"/>
      <c r="L193" s="179"/>
      <c r="M193" s="183"/>
      <c r="N193" s="184"/>
      <c r="O193" s="184"/>
      <c r="P193" s="184"/>
      <c r="Q193" s="184"/>
      <c r="R193" s="184"/>
      <c r="S193" s="184"/>
      <c r="T193" s="185"/>
      <c r="U193" s="14"/>
      <c r="V193" s="14"/>
      <c r="W193" s="14"/>
      <c r="X193" s="14"/>
      <c r="Y193" s="14"/>
      <c r="Z193" s="14"/>
      <c r="AA193" s="14"/>
      <c r="AB193" s="14"/>
      <c r="AC193" s="14"/>
      <c r="AD193" s="14"/>
      <c r="AE193" s="14"/>
      <c r="AT193" s="180" t="s">
        <v>156</v>
      </c>
      <c r="AU193" s="180" t="s">
        <v>89</v>
      </c>
      <c r="AV193" s="14" t="s">
        <v>151</v>
      </c>
      <c r="AW193" s="14" t="s">
        <v>4</v>
      </c>
      <c r="AX193" s="14" t="s">
        <v>87</v>
      </c>
      <c r="AY193" s="180" t="s">
        <v>142</v>
      </c>
    </row>
    <row r="194" s="2" customFormat="1" ht="16.5" customHeight="1">
      <c r="A194" s="33"/>
      <c r="B194" s="158"/>
      <c r="C194" s="159" t="s">
        <v>458</v>
      </c>
      <c r="D194" s="159" t="s">
        <v>145</v>
      </c>
      <c r="E194" s="160" t="s">
        <v>803</v>
      </c>
      <c r="F194" s="161" t="s">
        <v>804</v>
      </c>
      <c r="G194" s="162" t="s">
        <v>148</v>
      </c>
      <c r="H194" s="163">
        <v>55</v>
      </c>
      <c r="I194" s="164">
        <v>424</v>
      </c>
      <c r="J194" s="164">
        <f>ROUND(I194*H194,2)</f>
        <v>23320</v>
      </c>
      <c r="K194" s="161" t="s">
        <v>316</v>
      </c>
      <c r="L194" s="34"/>
      <c r="M194" s="165" t="s">
        <v>3</v>
      </c>
      <c r="N194" s="166" t="s">
        <v>52</v>
      </c>
      <c r="O194" s="167">
        <v>1.25</v>
      </c>
      <c r="P194" s="167">
        <f>O194*H194</f>
        <v>68.75</v>
      </c>
      <c r="Q194" s="167">
        <v>0.00040000000000000002</v>
      </c>
      <c r="R194" s="167">
        <f>Q194*H194</f>
        <v>0.022000000000000002</v>
      </c>
      <c r="S194" s="167">
        <v>0</v>
      </c>
      <c r="T194" s="168">
        <f>S194*H194</f>
        <v>0</v>
      </c>
      <c r="U194" s="33"/>
      <c r="V194" s="33"/>
      <c r="W194" s="33"/>
      <c r="X194" s="33"/>
      <c r="Y194" s="33"/>
      <c r="Z194" s="33"/>
      <c r="AA194" s="33"/>
      <c r="AB194" s="33"/>
      <c r="AC194" s="33"/>
      <c r="AD194" s="33"/>
      <c r="AE194" s="33"/>
      <c r="AR194" s="169" t="s">
        <v>151</v>
      </c>
      <c r="AT194" s="169" t="s">
        <v>145</v>
      </c>
      <c r="AU194" s="169" t="s">
        <v>89</v>
      </c>
      <c r="AY194" s="19" t="s">
        <v>142</v>
      </c>
      <c r="BE194" s="170">
        <f>IF(N194="základní",J194,0)</f>
        <v>0</v>
      </c>
      <c r="BF194" s="170">
        <f>IF(N194="snížená",J194,0)</f>
        <v>0</v>
      </c>
      <c r="BG194" s="170">
        <f>IF(N194="zákl. přenesená",J194,0)</f>
        <v>23320</v>
      </c>
      <c r="BH194" s="170">
        <f>IF(N194="sníž. přenesená",J194,0)</f>
        <v>0</v>
      </c>
      <c r="BI194" s="170">
        <f>IF(N194="nulová",J194,0)</f>
        <v>0</v>
      </c>
      <c r="BJ194" s="19" t="s">
        <v>151</v>
      </c>
      <c r="BK194" s="170">
        <f>ROUND(I194*H194,2)</f>
        <v>23320</v>
      </c>
      <c r="BL194" s="19" t="s">
        <v>151</v>
      </c>
      <c r="BM194" s="169" t="s">
        <v>805</v>
      </c>
    </row>
    <row r="195" s="2" customFormat="1">
      <c r="A195" s="33"/>
      <c r="B195" s="34"/>
      <c r="C195" s="33"/>
      <c r="D195" s="172" t="s">
        <v>318</v>
      </c>
      <c r="E195" s="33"/>
      <c r="F195" s="186" t="s">
        <v>806</v>
      </c>
      <c r="G195" s="33"/>
      <c r="H195" s="33"/>
      <c r="I195" s="33"/>
      <c r="J195" s="33"/>
      <c r="K195" s="33"/>
      <c r="L195" s="34"/>
      <c r="M195" s="187"/>
      <c r="N195" s="188"/>
      <c r="O195" s="67"/>
      <c r="P195" s="67"/>
      <c r="Q195" s="67"/>
      <c r="R195" s="67"/>
      <c r="S195" s="67"/>
      <c r="T195" s="68"/>
      <c r="U195" s="33"/>
      <c r="V195" s="33"/>
      <c r="W195" s="33"/>
      <c r="X195" s="33"/>
      <c r="Y195" s="33"/>
      <c r="Z195" s="33"/>
      <c r="AA195" s="33"/>
      <c r="AB195" s="33"/>
      <c r="AC195" s="33"/>
      <c r="AD195" s="33"/>
      <c r="AE195" s="33"/>
      <c r="AT195" s="19" t="s">
        <v>318</v>
      </c>
      <c r="AU195" s="19" t="s">
        <v>89</v>
      </c>
    </row>
    <row r="196" s="13" customFormat="1">
      <c r="A196" s="13"/>
      <c r="B196" s="171"/>
      <c r="C196" s="13"/>
      <c r="D196" s="172" t="s">
        <v>156</v>
      </c>
      <c r="E196" s="173" t="s">
        <v>3</v>
      </c>
      <c r="F196" s="174" t="s">
        <v>807</v>
      </c>
      <c r="G196" s="13"/>
      <c r="H196" s="175">
        <v>55</v>
      </c>
      <c r="I196" s="13"/>
      <c r="J196" s="13"/>
      <c r="K196" s="13"/>
      <c r="L196" s="171"/>
      <c r="M196" s="176"/>
      <c r="N196" s="177"/>
      <c r="O196" s="177"/>
      <c r="P196" s="177"/>
      <c r="Q196" s="177"/>
      <c r="R196" s="177"/>
      <c r="S196" s="177"/>
      <c r="T196" s="178"/>
      <c r="U196" s="13"/>
      <c r="V196" s="13"/>
      <c r="W196" s="13"/>
      <c r="X196" s="13"/>
      <c r="Y196" s="13"/>
      <c r="Z196" s="13"/>
      <c r="AA196" s="13"/>
      <c r="AB196" s="13"/>
      <c r="AC196" s="13"/>
      <c r="AD196" s="13"/>
      <c r="AE196" s="13"/>
      <c r="AT196" s="173" t="s">
        <v>156</v>
      </c>
      <c r="AU196" s="173" t="s">
        <v>89</v>
      </c>
      <c r="AV196" s="13" t="s">
        <v>89</v>
      </c>
      <c r="AW196" s="13" t="s">
        <v>41</v>
      </c>
      <c r="AX196" s="13" t="s">
        <v>79</v>
      </c>
      <c r="AY196" s="173" t="s">
        <v>142</v>
      </c>
    </row>
    <row r="197" s="14" customFormat="1">
      <c r="A197" s="14"/>
      <c r="B197" s="179"/>
      <c r="C197" s="14"/>
      <c r="D197" s="172" t="s">
        <v>156</v>
      </c>
      <c r="E197" s="180" t="s">
        <v>3</v>
      </c>
      <c r="F197" s="181" t="s">
        <v>158</v>
      </c>
      <c r="G197" s="14"/>
      <c r="H197" s="182">
        <v>55</v>
      </c>
      <c r="I197" s="14"/>
      <c r="J197" s="14"/>
      <c r="K197" s="14"/>
      <c r="L197" s="179"/>
      <c r="M197" s="183"/>
      <c r="N197" s="184"/>
      <c r="O197" s="184"/>
      <c r="P197" s="184"/>
      <c r="Q197" s="184"/>
      <c r="R197" s="184"/>
      <c r="S197" s="184"/>
      <c r="T197" s="185"/>
      <c r="U197" s="14"/>
      <c r="V197" s="14"/>
      <c r="W197" s="14"/>
      <c r="X197" s="14"/>
      <c r="Y197" s="14"/>
      <c r="Z197" s="14"/>
      <c r="AA197" s="14"/>
      <c r="AB197" s="14"/>
      <c r="AC197" s="14"/>
      <c r="AD197" s="14"/>
      <c r="AE197" s="14"/>
      <c r="AT197" s="180" t="s">
        <v>156</v>
      </c>
      <c r="AU197" s="180" t="s">
        <v>89</v>
      </c>
      <c r="AV197" s="14" t="s">
        <v>151</v>
      </c>
      <c r="AW197" s="14" t="s">
        <v>4</v>
      </c>
      <c r="AX197" s="14" t="s">
        <v>87</v>
      </c>
      <c r="AY197" s="180" t="s">
        <v>142</v>
      </c>
    </row>
    <row r="198" s="2" customFormat="1" ht="16.5" customHeight="1">
      <c r="A198" s="33"/>
      <c r="B198" s="158"/>
      <c r="C198" s="192" t="s">
        <v>464</v>
      </c>
      <c r="D198" s="192" t="s">
        <v>379</v>
      </c>
      <c r="E198" s="193" t="s">
        <v>808</v>
      </c>
      <c r="F198" s="194" t="s">
        <v>809</v>
      </c>
      <c r="G198" s="195" t="s">
        <v>148</v>
      </c>
      <c r="H198" s="196">
        <v>43</v>
      </c>
      <c r="I198" s="197">
        <v>130</v>
      </c>
      <c r="J198" s="197">
        <f>ROUND(I198*H198,2)</f>
        <v>5590</v>
      </c>
      <c r="K198" s="194" t="s">
        <v>742</v>
      </c>
      <c r="L198" s="198"/>
      <c r="M198" s="199" t="s">
        <v>3</v>
      </c>
      <c r="N198" s="200" t="s">
        <v>52</v>
      </c>
      <c r="O198" s="167">
        <v>0</v>
      </c>
      <c r="P198" s="167">
        <f>O198*H198</f>
        <v>0</v>
      </c>
      <c r="Q198" s="167">
        <v>0.0050000000000000001</v>
      </c>
      <c r="R198" s="167">
        <f>Q198*H198</f>
        <v>0.215</v>
      </c>
      <c r="S198" s="167">
        <v>0</v>
      </c>
      <c r="T198" s="168">
        <f>S198*H198</f>
        <v>0</v>
      </c>
      <c r="U198" s="33"/>
      <c r="V198" s="33"/>
      <c r="W198" s="33"/>
      <c r="X198" s="33"/>
      <c r="Y198" s="33"/>
      <c r="Z198" s="33"/>
      <c r="AA198" s="33"/>
      <c r="AB198" s="33"/>
      <c r="AC198" s="33"/>
      <c r="AD198" s="33"/>
      <c r="AE198" s="33"/>
      <c r="AR198" s="169" t="s">
        <v>184</v>
      </c>
      <c r="AT198" s="169" t="s">
        <v>379</v>
      </c>
      <c r="AU198" s="169" t="s">
        <v>89</v>
      </c>
      <c r="AY198" s="19" t="s">
        <v>142</v>
      </c>
      <c r="BE198" s="170">
        <f>IF(N198="základní",J198,0)</f>
        <v>0</v>
      </c>
      <c r="BF198" s="170">
        <f>IF(N198="snížená",J198,0)</f>
        <v>0</v>
      </c>
      <c r="BG198" s="170">
        <f>IF(N198="zákl. přenesená",J198,0)</f>
        <v>5590</v>
      </c>
      <c r="BH198" s="170">
        <f>IF(N198="sníž. přenesená",J198,0)</f>
        <v>0</v>
      </c>
      <c r="BI198" s="170">
        <f>IF(N198="nulová",J198,0)</f>
        <v>0</v>
      </c>
      <c r="BJ198" s="19" t="s">
        <v>151</v>
      </c>
      <c r="BK198" s="170">
        <f>ROUND(I198*H198,2)</f>
        <v>5590</v>
      </c>
      <c r="BL198" s="19" t="s">
        <v>151</v>
      </c>
      <c r="BM198" s="169" t="s">
        <v>810</v>
      </c>
    </row>
    <row r="199" s="2" customFormat="1" ht="16.5" customHeight="1">
      <c r="A199" s="33"/>
      <c r="B199" s="158"/>
      <c r="C199" s="192" t="s">
        <v>468</v>
      </c>
      <c r="D199" s="192" t="s">
        <v>379</v>
      </c>
      <c r="E199" s="193" t="s">
        <v>811</v>
      </c>
      <c r="F199" s="194" t="s">
        <v>812</v>
      </c>
      <c r="G199" s="195" t="s">
        <v>148</v>
      </c>
      <c r="H199" s="196">
        <v>22</v>
      </c>
      <c r="I199" s="197">
        <v>55</v>
      </c>
      <c r="J199" s="197">
        <f>ROUND(I199*H199,2)</f>
        <v>1210</v>
      </c>
      <c r="K199" s="194" t="s">
        <v>742</v>
      </c>
      <c r="L199" s="198"/>
      <c r="M199" s="199" t="s">
        <v>3</v>
      </c>
      <c r="N199" s="200" t="s">
        <v>52</v>
      </c>
      <c r="O199" s="167">
        <v>0</v>
      </c>
      <c r="P199" s="167">
        <f>O199*H199</f>
        <v>0</v>
      </c>
      <c r="Q199" s="167">
        <v>0.0050000000000000001</v>
      </c>
      <c r="R199" s="167">
        <f>Q199*H199</f>
        <v>0.11</v>
      </c>
      <c r="S199" s="167">
        <v>0</v>
      </c>
      <c r="T199" s="168">
        <f>S199*H199</f>
        <v>0</v>
      </c>
      <c r="U199" s="33"/>
      <c r="V199" s="33"/>
      <c r="W199" s="33"/>
      <c r="X199" s="33"/>
      <c r="Y199" s="33"/>
      <c r="Z199" s="33"/>
      <c r="AA199" s="33"/>
      <c r="AB199" s="33"/>
      <c r="AC199" s="33"/>
      <c r="AD199" s="33"/>
      <c r="AE199" s="33"/>
      <c r="AR199" s="169" t="s">
        <v>184</v>
      </c>
      <c r="AT199" s="169" t="s">
        <v>379</v>
      </c>
      <c r="AU199" s="169" t="s">
        <v>89</v>
      </c>
      <c r="AY199" s="19" t="s">
        <v>142</v>
      </c>
      <c r="BE199" s="170">
        <f>IF(N199="základní",J199,0)</f>
        <v>0</v>
      </c>
      <c r="BF199" s="170">
        <f>IF(N199="snížená",J199,0)</f>
        <v>0</v>
      </c>
      <c r="BG199" s="170">
        <f>IF(N199="zákl. přenesená",J199,0)</f>
        <v>1210</v>
      </c>
      <c r="BH199" s="170">
        <f>IF(N199="sníž. přenesená",J199,0)</f>
        <v>0</v>
      </c>
      <c r="BI199" s="170">
        <f>IF(N199="nulová",J199,0)</f>
        <v>0</v>
      </c>
      <c r="BJ199" s="19" t="s">
        <v>151</v>
      </c>
      <c r="BK199" s="170">
        <f>ROUND(I199*H199,2)</f>
        <v>1210</v>
      </c>
      <c r="BL199" s="19" t="s">
        <v>151</v>
      </c>
      <c r="BM199" s="169" t="s">
        <v>813</v>
      </c>
    </row>
    <row r="200" s="2" customFormat="1" ht="16.5" customHeight="1">
      <c r="A200" s="33"/>
      <c r="B200" s="158"/>
      <c r="C200" s="192" t="s">
        <v>472</v>
      </c>
      <c r="D200" s="192" t="s">
        <v>379</v>
      </c>
      <c r="E200" s="193" t="s">
        <v>814</v>
      </c>
      <c r="F200" s="194" t="s">
        <v>815</v>
      </c>
      <c r="G200" s="195" t="s">
        <v>148</v>
      </c>
      <c r="H200" s="196">
        <v>56</v>
      </c>
      <c r="I200" s="197">
        <v>452</v>
      </c>
      <c r="J200" s="197">
        <f>ROUND(I200*H200,2)</f>
        <v>25312</v>
      </c>
      <c r="K200" s="194" t="s">
        <v>742</v>
      </c>
      <c r="L200" s="198"/>
      <c r="M200" s="199" t="s">
        <v>3</v>
      </c>
      <c r="N200" s="200" t="s">
        <v>52</v>
      </c>
      <c r="O200" s="167">
        <v>0</v>
      </c>
      <c r="P200" s="167">
        <f>O200*H200</f>
        <v>0</v>
      </c>
      <c r="Q200" s="167">
        <v>0.0050000000000000001</v>
      </c>
      <c r="R200" s="167">
        <f>Q200*H200</f>
        <v>0.28000000000000003</v>
      </c>
      <c r="S200" s="167">
        <v>0</v>
      </c>
      <c r="T200" s="168">
        <f>S200*H200</f>
        <v>0</v>
      </c>
      <c r="U200" s="33"/>
      <c r="V200" s="33"/>
      <c r="W200" s="33"/>
      <c r="X200" s="33"/>
      <c r="Y200" s="33"/>
      <c r="Z200" s="33"/>
      <c r="AA200" s="33"/>
      <c r="AB200" s="33"/>
      <c r="AC200" s="33"/>
      <c r="AD200" s="33"/>
      <c r="AE200" s="33"/>
      <c r="AR200" s="169" t="s">
        <v>184</v>
      </c>
      <c r="AT200" s="169" t="s">
        <v>379</v>
      </c>
      <c r="AU200" s="169" t="s">
        <v>89</v>
      </c>
      <c r="AY200" s="19" t="s">
        <v>142</v>
      </c>
      <c r="BE200" s="170">
        <f>IF(N200="základní",J200,0)</f>
        <v>0</v>
      </c>
      <c r="BF200" s="170">
        <f>IF(N200="snížená",J200,0)</f>
        <v>0</v>
      </c>
      <c r="BG200" s="170">
        <f>IF(N200="zákl. přenesená",J200,0)</f>
        <v>25312</v>
      </c>
      <c r="BH200" s="170">
        <f>IF(N200="sníž. přenesená",J200,0)</f>
        <v>0</v>
      </c>
      <c r="BI200" s="170">
        <f>IF(N200="nulová",J200,0)</f>
        <v>0</v>
      </c>
      <c r="BJ200" s="19" t="s">
        <v>151</v>
      </c>
      <c r="BK200" s="170">
        <f>ROUND(I200*H200,2)</f>
        <v>25312</v>
      </c>
      <c r="BL200" s="19" t="s">
        <v>151</v>
      </c>
      <c r="BM200" s="169" t="s">
        <v>816</v>
      </c>
    </row>
    <row r="201" s="13" customFormat="1">
      <c r="A201" s="13"/>
      <c r="B201" s="171"/>
      <c r="C201" s="13"/>
      <c r="D201" s="172" t="s">
        <v>156</v>
      </c>
      <c r="E201" s="173" t="s">
        <v>3</v>
      </c>
      <c r="F201" s="174" t="s">
        <v>817</v>
      </c>
      <c r="G201" s="13"/>
      <c r="H201" s="175">
        <v>56</v>
      </c>
      <c r="I201" s="13"/>
      <c r="J201" s="13"/>
      <c r="K201" s="13"/>
      <c r="L201" s="171"/>
      <c r="M201" s="176"/>
      <c r="N201" s="177"/>
      <c r="O201" s="177"/>
      <c r="P201" s="177"/>
      <c r="Q201" s="177"/>
      <c r="R201" s="177"/>
      <c r="S201" s="177"/>
      <c r="T201" s="178"/>
      <c r="U201" s="13"/>
      <c r="V201" s="13"/>
      <c r="W201" s="13"/>
      <c r="X201" s="13"/>
      <c r="Y201" s="13"/>
      <c r="Z201" s="13"/>
      <c r="AA201" s="13"/>
      <c r="AB201" s="13"/>
      <c r="AC201" s="13"/>
      <c r="AD201" s="13"/>
      <c r="AE201" s="13"/>
      <c r="AT201" s="173" t="s">
        <v>156</v>
      </c>
      <c r="AU201" s="173" t="s">
        <v>89</v>
      </c>
      <c r="AV201" s="13" t="s">
        <v>89</v>
      </c>
      <c r="AW201" s="13" t="s">
        <v>41</v>
      </c>
      <c r="AX201" s="13" t="s">
        <v>79</v>
      </c>
      <c r="AY201" s="173" t="s">
        <v>142</v>
      </c>
    </row>
    <row r="202" s="14" customFormat="1">
      <c r="A202" s="14"/>
      <c r="B202" s="179"/>
      <c r="C202" s="14"/>
      <c r="D202" s="172" t="s">
        <v>156</v>
      </c>
      <c r="E202" s="180" t="s">
        <v>3</v>
      </c>
      <c r="F202" s="181" t="s">
        <v>158</v>
      </c>
      <c r="G202" s="14"/>
      <c r="H202" s="182">
        <v>56</v>
      </c>
      <c r="I202" s="14"/>
      <c r="J202" s="14"/>
      <c r="K202" s="14"/>
      <c r="L202" s="179"/>
      <c r="M202" s="183"/>
      <c r="N202" s="184"/>
      <c r="O202" s="184"/>
      <c r="P202" s="184"/>
      <c r="Q202" s="184"/>
      <c r="R202" s="184"/>
      <c r="S202" s="184"/>
      <c r="T202" s="185"/>
      <c r="U202" s="14"/>
      <c r="V202" s="14"/>
      <c r="W202" s="14"/>
      <c r="X202" s="14"/>
      <c r="Y202" s="14"/>
      <c r="Z202" s="14"/>
      <c r="AA202" s="14"/>
      <c r="AB202" s="14"/>
      <c r="AC202" s="14"/>
      <c r="AD202" s="14"/>
      <c r="AE202" s="14"/>
      <c r="AT202" s="180" t="s">
        <v>156</v>
      </c>
      <c r="AU202" s="180" t="s">
        <v>89</v>
      </c>
      <c r="AV202" s="14" t="s">
        <v>151</v>
      </c>
      <c r="AW202" s="14" t="s">
        <v>4</v>
      </c>
      <c r="AX202" s="14" t="s">
        <v>87</v>
      </c>
      <c r="AY202" s="180" t="s">
        <v>142</v>
      </c>
    </row>
    <row r="203" s="2" customFormat="1" ht="16.5" customHeight="1">
      <c r="A203" s="33"/>
      <c r="B203" s="158"/>
      <c r="C203" s="159" t="s">
        <v>476</v>
      </c>
      <c r="D203" s="159" t="s">
        <v>145</v>
      </c>
      <c r="E203" s="160" t="s">
        <v>818</v>
      </c>
      <c r="F203" s="161" t="s">
        <v>819</v>
      </c>
      <c r="G203" s="162" t="s">
        <v>148</v>
      </c>
      <c r="H203" s="163">
        <v>1</v>
      </c>
      <c r="I203" s="164">
        <v>3970</v>
      </c>
      <c r="J203" s="164">
        <f>ROUND(I203*H203,2)</f>
        <v>3970</v>
      </c>
      <c r="K203" s="161" t="s">
        <v>316</v>
      </c>
      <c r="L203" s="34"/>
      <c r="M203" s="165" t="s">
        <v>3</v>
      </c>
      <c r="N203" s="166" t="s">
        <v>52</v>
      </c>
      <c r="O203" s="167">
        <v>8</v>
      </c>
      <c r="P203" s="167">
        <f>O203*H203</f>
        <v>8</v>
      </c>
      <c r="Q203" s="167">
        <v>0</v>
      </c>
      <c r="R203" s="167">
        <f>Q203*H203</f>
        <v>0</v>
      </c>
      <c r="S203" s="167">
        <v>0</v>
      </c>
      <c r="T203" s="168">
        <f>S203*H203</f>
        <v>0</v>
      </c>
      <c r="U203" s="33"/>
      <c r="V203" s="33"/>
      <c r="W203" s="33"/>
      <c r="X203" s="33"/>
      <c r="Y203" s="33"/>
      <c r="Z203" s="33"/>
      <c r="AA203" s="33"/>
      <c r="AB203" s="33"/>
      <c r="AC203" s="33"/>
      <c r="AD203" s="33"/>
      <c r="AE203" s="33"/>
      <c r="AR203" s="169" t="s">
        <v>151</v>
      </c>
      <c r="AT203" s="169" t="s">
        <v>145</v>
      </c>
      <c r="AU203" s="169" t="s">
        <v>89</v>
      </c>
      <c r="AY203" s="19" t="s">
        <v>142</v>
      </c>
      <c r="BE203" s="170">
        <f>IF(N203="základní",J203,0)</f>
        <v>0</v>
      </c>
      <c r="BF203" s="170">
        <f>IF(N203="snížená",J203,0)</f>
        <v>0</v>
      </c>
      <c r="BG203" s="170">
        <f>IF(N203="zákl. přenesená",J203,0)</f>
        <v>3970</v>
      </c>
      <c r="BH203" s="170">
        <f>IF(N203="sníž. přenesená",J203,0)</f>
        <v>0</v>
      </c>
      <c r="BI203" s="170">
        <f>IF(N203="nulová",J203,0)</f>
        <v>0</v>
      </c>
      <c r="BJ203" s="19" t="s">
        <v>151</v>
      </c>
      <c r="BK203" s="170">
        <f>ROUND(I203*H203,2)</f>
        <v>3970</v>
      </c>
      <c r="BL203" s="19" t="s">
        <v>151</v>
      </c>
      <c r="BM203" s="169" t="s">
        <v>820</v>
      </c>
    </row>
    <row r="204" s="2" customFormat="1">
      <c r="A204" s="33"/>
      <c r="B204" s="34"/>
      <c r="C204" s="33"/>
      <c r="D204" s="172" t="s">
        <v>318</v>
      </c>
      <c r="E204" s="33"/>
      <c r="F204" s="186" t="s">
        <v>821</v>
      </c>
      <c r="G204" s="33"/>
      <c r="H204" s="33"/>
      <c r="I204" s="33"/>
      <c r="J204" s="33"/>
      <c r="K204" s="33"/>
      <c r="L204" s="34"/>
      <c r="M204" s="187"/>
      <c r="N204" s="188"/>
      <c r="O204" s="67"/>
      <c r="P204" s="67"/>
      <c r="Q204" s="67"/>
      <c r="R204" s="67"/>
      <c r="S204" s="67"/>
      <c r="T204" s="68"/>
      <c r="U204" s="33"/>
      <c r="V204" s="33"/>
      <c r="W204" s="33"/>
      <c r="X204" s="33"/>
      <c r="Y204" s="33"/>
      <c r="Z204" s="33"/>
      <c r="AA204" s="33"/>
      <c r="AB204" s="33"/>
      <c r="AC204" s="33"/>
      <c r="AD204" s="33"/>
      <c r="AE204" s="33"/>
      <c r="AT204" s="19" t="s">
        <v>318</v>
      </c>
      <c r="AU204" s="19" t="s">
        <v>89</v>
      </c>
    </row>
    <row r="205" s="2" customFormat="1" ht="16.5" customHeight="1">
      <c r="A205" s="33"/>
      <c r="B205" s="158"/>
      <c r="C205" s="159" t="s">
        <v>482</v>
      </c>
      <c r="D205" s="159" t="s">
        <v>145</v>
      </c>
      <c r="E205" s="160" t="s">
        <v>822</v>
      </c>
      <c r="F205" s="161" t="s">
        <v>823</v>
      </c>
      <c r="G205" s="162" t="s">
        <v>148</v>
      </c>
      <c r="H205" s="163">
        <v>1</v>
      </c>
      <c r="I205" s="164">
        <v>4650</v>
      </c>
      <c r="J205" s="164">
        <f>ROUND(I205*H205,2)</f>
        <v>4650</v>
      </c>
      <c r="K205" s="161" t="s">
        <v>316</v>
      </c>
      <c r="L205" s="34"/>
      <c r="M205" s="165" t="s">
        <v>3</v>
      </c>
      <c r="N205" s="166" t="s">
        <v>52</v>
      </c>
      <c r="O205" s="167">
        <v>12</v>
      </c>
      <c r="P205" s="167">
        <f>O205*H205</f>
        <v>12</v>
      </c>
      <c r="Q205" s="167">
        <v>0</v>
      </c>
      <c r="R205" s="167">
        <f>Q205*H205</f>
        <v>0</v>
      </c>
      <c r="S205" s="167">
        <v>0</v>
      </c>
      <c r="T205" s="168">
        <f>S205*H205</f>
        <v>0</v>
      </c>
      <c r="U205" s="33"/>
      <c r="V205" s="33"/>
      <c r="W205" s="33"/>
      <c r="X205" s="33"/>
      <c r="Y205" s="33"/>
      <c r="Z205" s="33"/>
      <c r="AA205" s="33"/>
      <c r="AB205" s="33"/>
      <c r="AC205" s="33"/>
      <c r="AD205" s="33"/>
      <c r="AE205" s="33"/>
      <c r="AR205" s="169" t="s">
        <v>151</v>
      </c>
      <c r="AT205" s="169" t="s">
        <v>145</v>
      </c>
      <c r="AU205" s="169" t="s">
        <v>89</v>
      </c>
      <c r="AY205" s="19" t="s">
        <v>142</v>
      </c>
      <c r="BE205" s="170">
        <f>IF(N205="základní",J205,0)</f>
        <v>0</v>
      </c>
      <c r="BF205" s="170">
        <f>IF(N205="snížená",J205,0)</f>
        <v>0</v>
      </c>
      <c r="BG205" s="170">
        <f>IF(N205="zákl. přenesená",J205,0)</f>
        <v>4650</v>
      </c>
      <c r="BH205" s="170">
        <f>IF(N205="sníž. přenesená",J205,0)</f>
        <v>0</v>
      </c>
      <c r="BI205" s="170">
        <f>IF(N205="nulová",J205,0)</f>
        <v>0</v>
      </c>
      <c r="BJ205" s="19" t="s">
        <v>151</v>
      </c>
      <c r="BK205" s="170">
        <f>ROUND(I205*H205,2)</f>
        <v>4650</v>
      </c>
      <c r="BL205" s="19" t="s">
        <v>151</v>
      </c>
      <c r="BM205" s="169" t="s">
        <v>824</v>
      </c>
    </row>
    <row r="206" s="2" customFormat="1">
      <c r="A206" s="33"/>
      <c r="B206" s="34"/>
      <c r="C206" s="33"/>
      <c r="D206" s="172" t="s">
        <v>318</v>
      </c>
      <c r="E206" s="33"/>
      <c r="F206" s="186" t="s">
        <v>821</v>
      </c>
      <c r="G206" s="33"/>
      <c r="H206" s="33"/>
      <c r="I206" s="33"/>
      <c r="J206" s="33"/>
      <c r="K206" s="33"/>
      <c r="L206" s="34"/>
      <c r="M206" s="187"/>
      <c r="N206" s="188"/>
      <c r="O206" s="67"/>
      <c r="P206" s="67"/>
      <c r="Q206" s="67"/>
      <c r="R206" s="67"/>
      <c r="S206" s="67"/>
      <c r="T206" s="68"/>
      <c r="U206" s="33"/>
      <c r="V206" s="33"/>
      <c r="W206" s="33"/>
      <c r="X206" s="33"/>
      <c r="Y206" s="33"/>
      <c r="Z206" s="33"/>
      <c r="AA206" s="33"/>
      <c r="AB206" s="33"/>
      <c r="AC206" s="33"/>
      <c r="AD206" s="33"/>
      <c r="AE206" s="33"/>
      <c r="AT206" s="19" t="s">
        <v>318</v>
      </c>
      <c r="AU206" s="19" t="s">
        <v>89</v>
      </c>
    </row>
    <row r="207" s="2" customFormat="1" ht="48" customHeight="1">
      <c r="A207" s="33"/>
      <c r="B207" s="158"/>
      <c r="C207" s="192" t="s">
        <v>486</v>
      </c>
      <c r="D207" s="192" t="s">
        <v>379</v>
      </c>
      <c r="E207" s="193" t="s">
        <v>825</v>
      </c>
      <c r="F207" s="194" t="s">
        <v>826</v>
      </c>
      <c r="G207" s="195" t="s">
        <v>148</v>
      </c>
      <c r="H207" s="196">
        <v>1</v>
      </c>
      <c r="I207" s="197">
        <v>51673</v>
      </c>
      <c r="J207" s="197">
        <f>ROUND(I207*H207,2)</f>
        <v>51673</v>
      </c>
      <c r="K207" s="194" t="s">
        <v>742</v>
      </c>
      <c r="L207" s="198"/>
      <c r="M207" s="199" t="s">
        <v>3</v>
      </c>
      <c r="N207" s="200" t="s">
        <v>52</v>
      </c>
      <c r="O207" s="167">
        <v>0</v>
      </c>
      <c r="P207" s="167">
        <f>O207*H207</f>
        <v>0</v>
      </c>
      <c r="Q207" s="167">
        <v>0.35799999999999998</v>
      </c>
      <c r="R207" s="167">
        <f>Q207*H207</f>
        <v>0.35799999999999998</v>
      </c>
      <c r="S207" s="167">
        <v>0</v>
      </c>
      <c r="T207" s="168">
        <f>S207*H207</f>
        <v>0</v>
      </c>
      <c r="U207" s="33"/>
      <c r="V207" s="33"/>
      <c r="W207" s="33"/>
      <c r="X207" s="33"/>
      <c r="Y207" s="33"/>
      <c r="Z207" s="33"/>
      <c r="AA207" s="33"/>
      <c r="AB207" s="33"/>
      <c r="AC207" s="33"/>
      <c r="AD207" s="33"/>
      <c r="AE207" s="33"/>
      <c r="AR207" s="169" t="s">
        <v>184</v>
      </c>
      <c r="AT207" s="169" t="s">
        <v>379</v>
      </c>
      <c r="AU207" s="169" t="s">
        <v>89</v>
      </c>
      <c r="AY207" s="19" t="s">
        <v>142</v>
      </c>
      <c r="BE207" s="170">
        <f>IF(N207="základní",J207,0)</f>
        <v>0</v>
      </c>
      <c r="BF207" s="170">
        <f>IF(N207="snížená",J207,0)</f>
        <v>0</v>
      </c>
      <c r="BG207" s="170">
        <f>IF(N207="zákl. přenesená",J207,0)</f>
        <v>51673</v>
      </c>
      <c r="BH207" s="170">
        <f>IF(N207="sníž. přenesená",J207,0)</f>
        <v>0</v>
      </c>
      <c r="BI207" s="170">
        <f>IF(N207="nulová",J207,0)</f>
        <v>0</v>
      </c>
      <c r="BJ207" s="19" t="s">
        <v>151</v>
      </c>
      <c r="BK207" s="170">
        <f>ROUND(I207*H207,2)</f>
        <v>51673</v>
      </c>
      <c r="BL207" s="19" t="s">
        <v>151</v>
      </c>
      <c r="BM207" s="169" t="s">
        <v>827</v>
      </c>
    </row>
    <row r="208" s="2" customFormat="1" ht="48" customHeight="1">
      <c r="A208" s="33"/>
      <c r="B208" s="158"/>
      <c r="C208" s="192" t="s">
        <v>492</v>
      </c>
      <c r="D208" s="192" t="s">
        <v>379</v>
      </c>
      <c r="E208" s="193" t="s">
        <v>828</v>
      </c>
      <c r="F208" s="194" t="s">
        <v>829</v>
      </c>
      <c r="G208" s="195" t="s">
        <v>148</v>
      </c>
      <c r="H208" s="196">
        <v>1</v>
      </c>
      <c r="I208" s="197">
        <v>24400</v>
      </c>
      <c r="J208" s="197">
        <f>ROUND(I208*H208,2)</f>
        <v>24400</v>
      </c>
      <c r="K208" s="194" t="s">
        <v>742</v>
      </c>
      <c r="L208" s="198"/>
      <c r="M208" s="199" t="s">
        <v>3</v>
      </c>
      <c r="N208" s="200" t="s">
        <v>52</v>
      </c>
      <c r="O208" s="167">
        <v>0</v>
      </c>
      <c r="P208" s="167">
        <f>O208*H208</f>
        <v>0</v>
      </c>
      <c r="Q208" s="167">
        <v>0.048000000000000001</v>
      </c>
      <c r="R208" s="167">
        <f>Q208*H208</f>
        <v>0.048000000000000001</v>
      </c>
      <c r="S208" s="167">
        <v>0</v>
      </c>
      <c r="T208" s="168">
        <f>S208*H208</f>
        <v>0</v>
      </c>
      <c r="U208" s="33"/>
      <c r="V208" s="33"/>
      <c r="W208" s="33"/>
      <c r="X208" s="33"/>
      <c r="Y208" s="33"/>
      <c r="Z208" s="33"/>
      <c r="AA208" s="33"/>
      <c r="AB208" s="33"/>
      <c r="AC208" s="33"/>
      <c r="AD208" s="33"/>
      <c r="AE208" s="33"/>
      <c r="AR208" s="169" t="s">
        <v>184</v>
      </c>
      <c r="AT208" s="169" t="s">
        <v>379</v>
      </c>
      <c r="AU208" s="169" t="s">
        <v>89</v>
      </c>
      <c r="AY208" s="19" t="s">
        <v>142</v>
      </c>
      <c r="BE208" s="170">
        <f>IF(N208="základní",J208,0)</f>
        <v>0</v>
      </c>
      <c r="BF208" s="170">
        <f>IF(N208="snížená",J208,0)</f>
        <v>0</v>
      </c>
      <c r="BG208" s="170">
        <f>IF(N208="zákl. přenesená",J208,0)</f>
        <v>24400</v>
      </c>
      <c r="BH208" s="170">
        <f>IF(N208="sníž. přenesená",J208,0)</f>
        <v>0</v>
      </c>
      <c r="BI208" s="170">
        <f>IF(N208="nulová",J208,0)</f>
        <v>0</v>
      </c>
      <c r="BJ208" s="19" t="s">
        <v>151</v>
      </c>
      <c r="BK208" s="170">
        <f>ROUND(I208*H208,2)</f>
        <v>24400</v>
      </c>
      <c r="BL208" s="19" t="s">
        <v>151</v>
      </c>
      <c r="BM208" s="169" t="s">
        <v>830</v>
      </c>
    </row>
    <row r="209" s="2" customFormat="1" ht="16.5" customHeight="1">
      <c r="A209" s="33"/>
      <c r="B209" s="158"/>
      <c r="C209" s="192" t="s">
        <v>497</v>
      </c>
      <c r="D209" s="192" t="s">
        <v>379</v>
      </c>
      <c r="E209" s="193" t="s">
        <v>831</v>
      </c>
      <c r="F209" s="194" t="s">
        <v>832</v>
      </c>
      <c r="G209" s="195" t="s">
        <v>148</v>
      </c>
      <c r="H209" s="196">
        <v>1</v>
      </c>
      <c r="I209" s="197">
        <v>2000</v>
      </c>
      <c r="J209" s="197">
        <f>ROUND(I209*H209,2)</f>
        <v>2000</v>
      </c>
      <c r="K209" s="194" t="s">
        <v>742</v>
      </c>
      <c r="L209" s="198"/>
      <c r="M209" s="199" t="s">
        <v>3</v>
      </c>
      <c r="N209" s="200" t="s">
        <v>52</v>
      </c>
      <c r="O209" s="167">
        <v>0</v>
      </c>
      <c r="P209" s="167">
        <f>O209*H209</f>
        <v>0</v>
      </c>
      <c r="Q209" s="167">
        <v>0.002</v>
      </c>
      <c r="R209" s="167">
        <f>Q209*H209</f>
        <v>0.002</v>
      </c>
      <c r="S209" s="167">
        <v>0</v>
      </c>
      <c r="T209" s="168">
        <f>S209*H209</f>
        <v>0</v>
      </c>
      <c r="U209" s="33"/>
      <c r="V209" s="33"/>
      <c r="W209" s="33"/>
      <c r="X209" s="33"/>
      <c r="Y209" s="33"/>
      <c r="Z209" s="33"/>
      <c r="AA209" s="33"/>
      <c r="AB209" s="33"/>
      <c r="AC209" s="33"/>
      <c r="AD209" s="33"/>
      <c r="AE209" s="33"/>
      <c r="AR209" s="169" t="s">
        <v>184</v>
      </c>
      <c r="AT209" s="169" t="s">
        <v>379</v>
      </c>
      <c r="AU209" s="169" t="s">
        <v>89</v>
      </c>
      <c r="AY209" s="19" t="s">
        <v>142</v>
      </c>
      <c r="BE209" s="170">
        <f>IF(N209="základní",J209,0)</f>
        <v>0</v>
      </c>
      <c r="BF209" s="170">
        <f>IF(N209="snížená",J209,0)</f>
        <v>0</v>
      </c>
      <c r="BG209" s="170">
        <f>IF(N209="zákl. přenesená",J209,0)</f>
        <v>2000</v>
      </c>
      <c r="BH209" s="170">
        <f>IF(N209="sníž. přenesená",J209,0)</f>
        <v>0</v>
      </c>
      <c r="BI209" s="170">
        <f>IF(N209="nulová",J209,0)</f>
        <v>0</v>
      </c>
      <c r="BJ209" s="19" t="s">
        <v>151</v>
      </c>
      <c r="BK209" s="170">
        <f>ROUND(I209*H209,2)</f>
        <v>2000</v>
      </c>
      <c r="BL209" s="19" t="s">
        <v>151</v>
      </c>
      <c r="BM209" s="169" t="s">
        <v>833</v>
      </c>
    </row>
    <row r="210" s="2" customFormat="1" ht="16.5" customHeight="1">
      <c r="A210" s="33"/>
      <c r="B210" s="158"/>
      <c r="C210" s="159" t="s">
        <v>504</v>
      </c>
      <c r="D210" s="159" t="s">
        <v>145</v>
      </c>
      <c r="E210" s="160" t="s">
        <v>834</v>
      </c>
      <c r="F210" s="161" t="s">
        <v>835</v>
      </c>
      <c r="G210" s="162" t="s">
        <v>228</v>
      </c>
      <c r="H210" s="163">
        <v>156.69999999999999</v>
      </c>
      <c r="I210" s="164">
        <v>63.100000000000001</v>
      </c>
      <c r="J210" s="164">
        <f>ROUND(I210*H210,2)</f>
        <v>9887.7700000000004</v>
      </c>
      <c r="K210" s="161" t="s">
        <v>316</v>
      </c>
      <c r="L210" s="34"/>
      <c r="M210" s="165" t="s">
        <v>3</v>
      </c>
      <c r="N210" s="166" t="s">
        <v>52</v>
      </c>
      <c r="O210" s="167">
        <v>0.216</v>
      </c>
      <c r="P210" s="167">
        <f>O210*H210</f>
        <v>33.847199999999994</v>
      </c>
      <c r="Q210" s="167">
        <v>0</v>
      </c>
      <c r="R210" s="167">
        <f>Q210*H210</f>
        <v>0</v>
      </c>
      <c r="S210" s="167">
        <v>0</v>
      </c>
      <c r="T210" s="168">
        <f>S210*H210</f>
        <v>0</v>
      </c>
      <c r="U210" s="33"/>
      <c r="V210" s="33"/>
      <c r="W210" s="33"/>
      <c r="X210" s="33"/>
      <c r="Y210" s="33"/>
      <c r="Z210" s="33"/>
      <c r="AA210" s="33"/>
      <c r="AB210" s="33"/>
      <c r="AC210" s="33"/>
      <c r="AD210" s="33"/>
      <c r="AE210" s="33"/>
      <c r="AR210" s="169" t="s">
        <v>151</v>
      </c>
      <c r="AT210" s="169" t="s">
        <v>145</v>
      </c>
      <c r="AU210" s="169" t="s">
        <v>89</v>
      </c>
      <c r="AY210" s="19" t="s">
        <v>142</v>
      </c>
      <c r="BE210" s="170">
        <f>IF(N210="základní",J210,0)</f>
        <v>0</v>
      </c>
      <c r="BF210" s="170">
        <f>IF(N210="snížená",J210,0)</f>
        <v>0</v>
      </c>
      <c r="BG210" s="170">
        <f>IF(N210="zákl. přenesená",J210,0)</f>
        <v>9887.7700000000004</v>
      </c>
      <c r="BH210" s="170">
        <f>IF(N210="sníž. přenesená",J210,0)</f>
        <v>0</v>
      </c>
      <c r="BI210" s="170">
        <f>IF(N210="nulová",J210,0)</f>
        <v>0</v>
      </c>
      <c r="BJ210" s="19" t="s">
        <v>151</v>
      </c>
      <c r="BK210" s="170">
        <f>ROUND(I210*H210,2)</f>
        <v>9887.7700000000004</v>
      </c>
      <c r="BL210" s="19" t="s">
        <v>151</v>
      </c>
      <c r="BM210" s="169" t="s">
        <v>836</v>
      </c>
    </row>
    <row r="211" s="2" customFormat="1">
      <c r="A211" s="33"/>
      <c r="B211" s="34"/>
      <c r="C211" s="33"/>
      <c r="D211" s="172" t="s">
        <v>318</v>
      </c>
      <c r="E211" s="33"/>
      <c r="F211" s="186" t="s">
        <v>837</v>
      </c>
      <c r="G211" s="33"/>
      <c r="H211" s="33"/>
      <c r="I211" s="33"/>
      <c r="J211" s="33"/>
      <c r="K211" s="33"/>
      <c r="L211" s="34"/>
      <c r="M211" s="187"/>
      <c r="N211" s="188"/>
      <c r="O211" s="67"/>
      <c r="P211" s="67"/>
      <c r="Q211" s="67"/>
      <c r="R211" s="67"/>
      <c r="S211" s="67"/>
      <c r="T211" s="68"/>
      <c r="U211" s="33"/>
      <c r="V211" s="33"/>
      <c r="W211" s="33"/>
      <c r="X211" s="33"/>
      <c r="Y211" s="33"/>
      <c r="Z211" s="33"/>
      <c r="AA211" s="33"/>
      <c r="AB211" s="33"/>
      <c r="AC211" s="33"/>
      <c r="AD211" s="33"/>
      <c r="AE211" s="33"/>
      <c r="AT211" s="19" t="s">
        <v>318</v>
      </c>
      <c r="AU211" s="19" t="s">
        <v>89</v>
      </c>
    </row>
    <row r="212" s="13" customFormat="1">
      <c r="A212" s="13"/>
      <c r="B212" s="171"/>
      <c r="C212" s="13"/>
      <c r="D212" s="172" t="s">
        <v>156</v>
      </c>
      <c r="E212" s="173" t="s">
        <v>3</v>
      </c>
      <c r="F212" s="174" t="s">
        <v>838</v>
      </c>
      <c r="G212" s="13"/>
      <c r="H212" s="175">
        <v>156.69999999999999</v>
      </c>
      <c r="I212" s="13"/>
      <c r="J212" s="13"/>
      <c r="K212" s="13"/>
      <c r="L212" s="171"/>
      <c r="M212" s="176"/>
      <c r="N212" s="177"/>
      <c r="O212" s="177"/>
      <c r="P212" s="177"/>
      <c r="Q212" s="177"/>
      <c r="R212" s="177"/>
      <c r="S212" s="177"/>
      <c r="T212" s="178"/>
      <c r="U212" s="13"/>
      <c r="V212" s="13"/>
      <c r="W212" s="13"/>
      <c r="X212" s="13"/>
      <c r="Y212" s="13"/>
      <c r="Z212" s="13"/>
      <c r="AA212" s="13"/>
      <c r="AB212" s="13"/>
      <c r="AC212" s="13"/>
      <c r="AD212" s="13"/>
      <c r="AE212" s="13"/>
      <c r="AT212" s="173" t="s">
        <v>156</v>
      </c>
      <c r="AU212" s="173" t="s">
        <v>89</v>
      </c>
      <c r="AV212" s="13" t="s">
        <v>89</v>
      </c>
      <c r="AW212" s="13" t="s">
        <v>41</v>
      </c>
      <c r="AX212" s="13" t="s">
        <v>79</v>
      </c>
      <c r="AY212" s="173" t="s">
        <v>142</v>
      </c>
    </row>
    <row r="213" s="14" customFormat="1">
      <c r="A213" s="14"/>
      <c r="B213" s="179"/>
      <c r="C213" s="14"/>
      <c r="D213" s="172" t="s">
        <v>156</v>
      </c>
      <c r="E213" s="180" t="s">
        <v>3</v>
      </c>
      <c r="F213" s="181" t="s">
        <v>158</v>
      </c>
      <c r="G213" s="14"/>
      <c r="H213" s="182">
        <v>156.69999999999999</v>
      </c>
      <c r="I213" s="14"/>
      <c r="J213" s="14"/>
      <c r="K213" s="14"/>
      <c r="L213" s="179"/>
      <c r="M213" s="183"/>
      <c r="N213" s="184"/>
      <c r="O213" s="184"/>
      <c r="P213" s="184"/>
      <c r="Q213" s="184"/>
      <c r="R213" s="184"/>
      <c r="S213" s="184"/>
      <c r="T213" s="185"/>
      <c r="U213" s="14"/>
      <c r="V213" s="14"/>
      <c r="W213" s="14"/>
      <c r="X213" s="14"/>
      <c r="Y213" s="14"/>
      <c r="Z213" s="14"/>
      <c r="AA213" s="14"/>
      <c r="AB213" s="14"/>
      <c r="AC213" s="14"/>
      <c r="AD213" s="14"/>
      <c r="AE213" s="14"/>
      <c r="AT213" s="180" t="s">
        <v>156</v>
      </c>
      <c r="AU213" s="180" t="s">
        <v>89</v>
      </c>
      <c r="AV213" s="14" t="s">
        <v>151</v>
      </c>
      <c r="AW213" s="14" t="s">
        <v>4</v>
      </c>
      <c r="AX213" s="14" t="s">
        <v>87</v>
      </c>
      <c r="AY213" s="180" t="s">
        <v>142</v>
      </c>
    </row>
    <row r="214" s="2" customFormat="1" ht="24" customHeight="1">
      <c r="A214" s="33"/>
      <c r="B214" s="158"/>
      <c r="C214" s="192" t="s">
        <v>510</v>
      </c>
      <c r="D214" s="192" t="s">
        <v>379</v>
      </c>
      <c r="E214" s="193" t="s">
        <v>839</v>
      </c>
      <c r="F214" s="194" t="s">
        <v>840</v>
      </c>
      <c r="G214" s="195" t="s">
        <v>228</v>
      </c>
      <c r="H214" s="196">
        <v>200</v>
      </c>
      <c r="I214" s="197">
        <v>60</v>
      </c>
      <c r="J214" s="197">
        <f>ROUND(I214*H214,2)</f>
        <v>12000</v>
      </c>
      <c r="K214" s="194" t="s">
        <v>742</v>
      </c>
      <c r="L214" s="198"/>
      <c r="M214" s="199" t="s">
        <v>3</v>
      </c>
      <c r="N214" s="200" t="s">
        <v>52</v>
      </c>
      <c r="O214" s="167">
        <v>0</v>
      </c>
      <c r="P214" s="167">
        <f>O214*H214</f>
        <v>0</v>
      </c>
      <c r="Q214" s="167">
        <v>0.0016000000000000001</v>
      </c>
      <c r="R214" s="167">
        <f>Q214*H214</f>
        <v>0.32000000000000001</v>
      </c>
      <c r="S214" s="167">
        <v>0</v>
      </c>
      <c r="T214" s="168">
        <f>S214*H214</f>
        <v>0</v>
      </c>
      <c r="U214" s="33"/>
      <c r="V214" s="33"/>
      <c r="W214" s="33"/>
      <c r="X214" s="33"/>
      <c r="Y214" s="33"/>
      <c r="Z214" s="33"/>
      <c r="AA214" s="33"/>
      <c r="AB214" s="33"/>
      <c r="AC214" s="33"/>
      <c r="AD214" s="33"/>
      <c r="AE214" s="33"/>
      <c r="AR214" s="169" t="s">
        <v>184</v>
      </c>
      <c r="AT214" s="169" t="s">
        <v>379</v>
      </c>
      <c r="AU214" s="169" t="s">
        <v>89</v>
      </c>
      <c r="AY214" s="19" t="s">
        <v>142</v>
      </c>
      <c r="BE214" s="170">
        <f>IF(N214="základní",J214,0)</f>
        <v>0</v>
      </c>
      <c r="BF214" s="170">
        <f>IF(N214="snížená",J214,0)</f>
        <v>0</v>
      </c>
      <c r="BG214" s="170">
        <f>IF(N214="zákl. přenesená",J214,0)</f>
        <v>12000</v>
      </c>
      <c r="BH214" s="170">
        <f>IF(N214="sníž. přenesená",J214,0)</f>
        <v>0</v>
      </c>
      <c r="BI214" s="170">
        <f>IF(N214="nulová",J214,0)</f>
        <v>0</v>
      </c>
      <c r="BJ214" s="19" t="s">
        <v>151</v>
      </c>
      <c r="BK214" s="170">
        <f>ROUND(I214*H214,2)</f>
        <v>12000</v>
      </c>
      <c r="BL214" s="19" t="s">
        <v>151</v>
      </c>
      <c r="BM214" s="169" t="s">
        <v>841</v>
      </c>
    </row>
    <row r="215" s="13" customFormat="1">
      <c r="A215" s="13"/>
      <c r="B215" s="171"/>
      <c r="C215" s="13"/>
      <c r="D215" s="172" t="s">
        <v>156</v>
      </c>
      <c r="E215" s="173" t="s">
        <v>3</v>
      </c>
      <c r="F215" s="174" t="s">
        <v>838</v>
      </c>
      <c r="G215" s="13"/>
      <c r="H215" s="175">
        <v>156.69999999999999</v>
      </c>
      <c r="I215" s="13"/>
      <c r="J215" s="13"/>
      <c r="K215" s="13"/>
      <c r="L215" s="171"/>
      <c r="M215" s="176"/>
      <c r="N215" s="177"/>
      <c r="O215" s="177"/>
      <c r="P215" s="177"/>
      <c r="Q215" s="177"/>
      <c r="R215" s="177"/>
      <c r="S215" s="177"/>
      <c r="T215" s="178"/>
      <c r="U215" s="13"/>
      <c r="V215" s="13"/>
      <c r="W215" s="13"/>
      <c r="X215" s="13"/>
      <c r="Y215" s="13"/>
      <c r="Z215" s="13"/>
      <c r="AA215" s="13"/>
      <c r="AB215" s="13"/>
      <c r="AC215" s="13"/>
      <c r="AD215" s="13"/>
      <c r="AE215" s="13"/>
      <c r="AT215" s="173" t="s">
        <v>156</v>
      </c>
      <c r="AU215" s="173" t="s">
        <v>89</v>
      </c>
      <c r="AV215" s="13" t="s">
        <v>89</v>
      </c>
      <c r="AW215" s="13" t="s">
        <v>41</v>
      </c>
      <c r="AX215" s="13" t="s">
        <v>79</v>
      </c>
      <c r="AY215" s="173" t="s">
        <v>142</v>
      </c>
    </row>
    <row r="216" s="13" customFormat="1">
      <c r="A216" s="13"/>
      <c r="B216" s="171"/>
      <c r="C216" s="13"/>
      <c r="D216" s="172" t="s">
        <v>156</v>
      </c>
      <c r="E216" s="173" t="s">
        <v>3</v>
      </c>
      <c r="F216" s="174" t="s">
        <v>842</v>
      </c>
      <c r="G216" s="13"/>
      <c r="H216" s="175">
        <v>43.299999999999997</v>
      </c>
      <c r="I216" s="13"/>
      <c r="J216" s="13"/>
      <c r="K216" s="13"/>
      <c r="L216" s="171"/>
      <c r="M216" s="176"/>
      <c r="N216" s="177"/>
      <c r="O216" s="177"/>
      <c r="P216" s="177"/>
      <c r="Q216" s="177"/>
      <c r="R216" s="177"/>
      <c r="S216" s="177"/>
      <c r="T216" s="178"/>
      <c r="U216" s="13"/>
      <c r="V216" s="13"/>
      <c r="W216" s="13"/>
      <c r="X216" s="13"/>
      <c r="Y216" s="13"/>
      <c r="Z216" s="13"/>
      <c r="AA216" s="13"/>
      <c r="AB216" s="13"/>
      <c r="AC216" s="13"/>
      <c r="AD216" s="13"/>
      <c r="AE216" s="13"/>
      <c r="AT216" s="173" t="s">
        <v>156</v>
      </c>
      <c r="AU216" s="173" t="s">
        <v>89</v>
      </c>
      <c r="AV216" s="13" t="s">
        <v>89</v>
      </c>
      <c r="AW216" s="13" t="s">
        <v>41</v>
      </c>
      <c r="AX216" s="13" t="s">
        <v>79</v>
      </c>
      <c r="AY216" s="173" t="s">
        <v>142</v>
      </c>
    </row>
    <row r="217" s="14" customFormat="1">
      <c r="A217" s="14"/>
      <c r="B217" s="179"/>
      <c r="C217" s="14"/>
      <c r="D217" s="172" t="s">
        <v>156</v>
      </c>
      <c r="E217" s="180" t="s">
        <v>3</v>
      </c>
      <c r="F217" s="181" t="s">
        <v>158</v>
      </c>
      <c r="G217" s="14"/>
      <c r="H217" s="182">
        <v>200</v>
      </c>
      <c r="I217" s="14"/>
      <c r="J217" s="14"/>
      <c r="K217" s="14"/>
      <c r="L217" s="179"/>
      <c r="M217" s="183"/>
      <c r="N217" s="184"/>
      <c r="O217" s="184"/>
      <c r="P217" s="184"/>
      <c r="Q217" s="184"/>
      <c r="R217" s="184"/>
      <c r="S217" s="184"/>
      <c r="T217" s="185"/>
      <c r="U217" s="14"/>
      <c r="V217" s="14"/>
      <c r="W217" s="14"/>
      <c r="X217" s="14"/>
      <c r="Y217" s="14"/>
      <c r="Z217" s="14"/>
      <c r="AA217" s="14"/>
      <c r="AB217" s="14"/>
      <c r="AC217" s="14"/>
      <c r="AD217" s="14"/>
      <c r="AE217" s="14"/>
      <c r="AT217" s="180" t="s">
        <v>156</v>
      </c>
      <c r="AU217" s="180" t="s">
        <v>89</v>
      </c>
      <c r="AV217" s="14" t="s">
        <v>151</v>
      </c>
      <c r="AW217" s="14" t="s">
        <v>4</v>
      </c>
      <c r="AX217" s="14" t="s">
        <v>87</v>
      </c>
      <c r="AY217" s="180" t="s">
        <v>142</v>
      </c>
    </row>
    <row r="218" s="2" customFormat="1" ht="16.5" customHeight="1">
      <c r="A218" s="33"/>
      <c r="B218" s="158"/>
      <c r="C218" s="159" t="s">
        <v>514</v>
      </c>
      <c r="D218" s="159" t="s">
        <v>145</v>
      </c>
      <c r="E218" s="160" t="s">
        <v>843</v>
      </c>
      <c r="F218" s="161" t="s">
        <v>844</v>
      </c>
      <c r="G218" s="162" t="s">
        <v>228</v>
      </c>
      <c r="H218" s="163">
        <v>470.10000000000002</v>
      </c>
      <c r="I218" s="164">
        <v>6.4299999999999997</v>
      </c>
      <c r="J218" s="164">
        <f>ROUND(I218*H218,2)</f>
        <v>3022.7399999999998</v>
      </c>
      <c r="K218" s="161" t="s">
        <v>316</v>
      </c>
      <c r="L218" s="34"/>
      <c r="M218" s="165" t="s">
        <v>3</v>
      </c>
      <c r="N218" s="166" t="s">
        <v>52</v>
      </c>
      <c r="O218" s="167">
        <v>0.021999999999999999</v>
      </c>
      <c r="P218" s="167">
        <f>O218*H218</f>
        <v>10.3422</v>
      </c>
      <c r="Q218" s="167">
        <v>0</v>
      </c>
      <c r="R218" s="167">
        <f>Q218*H218</f>
        <v>0</v>
      </c>
      <c r="S218" s="167">
        <v>0</v>
      </c>
      <c r="T218" s="168">
        <f>S218*H218</f>
        <v>0</v>
      </c>
      <c r="U218" s="33"/>
      <c r="V218" s="33"/>
      <c r="W218" s="33"/>
      <c r="X218" s="33"/>
      <c r="Y218" s="33"/>
      <c r="Z218" s="33"/>
      <c r="AA218" s="33"/>
      <c r="AB218" s="33"/>
      <c r="AC218" s="33"/>
      <c r="AD218" s="33"/>
      <c r="AE218" s="33"/>
      <c r="AR218" s="169" t="s">
        <v>151</v>
      </c>
      <c r="AT218" s="169" t="s">
        <v>145</v>
      </c>
      <c r="AU218" s="169" t="s">
        <v>89</v>
      </c>
      <c r="AY218" s="19" t="s">
        <v>142</v>
      </c>
      <c r="BE218" s="170">
        <f>IF(N218="základní",J218,0)</f>
        <v>0</v>
      </c>
      <c r="BF218" s="170">
        <f>IF(N218="snížená",J218,0)</f>
        <v>0</v>
      </c>
      <c r="BG218" s="170">
        <f>IF(N218="zákl. přenesená",J218,0)</f>
        <v>3022.7399999999998</v>
      </c>
      <c r="BH218" s="170">
        <f>IF(N218="sníž. přenesená",J218,0)</f>
        <v>0</v>
      </c>
      <c r="BI218" s="170">
        <f>IF(N218="nulová",J218,0)</f>
        <v>0</v>
      </c>
      <c r="BJ218" s="19" t="s">
        <v>151</v>
      </c>
      <c r="BK218" s="170">
        <f>ROUND(I218*H218,2)</f>
        <v>3022.7399999999998</v>
      </c>
      <c r="BL218" s="19" t="s">
        <v>151</v>
      </c>
      <c r="BM218" s="169" t="s">
        <v>845</v>
      </c>
    </row>
    <row r="219" s="2" customFormat="1">
      <c r="A219" s="33"/>
      <c r="B219" s="34"/>
      <c r="C219" s="33"/>
      <c r="D219" s="172" t="s">
        <v>318</v>
      </c>
      <c r="E219" s="33"/>
      <c r="F219" s="186" t="s">
        <v>837</v>
      </c>
      <c r="G219" s="33"/>
      <c r="H219" s="33"/>
      <c r="I219" s="33"/>
      <c r="J219" s="33"/>
      <c r="K219" s="33"/>
      <c r="L219" s="34"/>
      <c r="M219" s="187"/>
      <c r="N219" s="188"/>
      <c r="O219" s="67"/>
      <c r="P219" s="67"/>
      <c r="Q219" s="67"/>
      <c r="R219" s="67"/>
      <c r="S219" s="67"/>
      <c r="T219" s="68"/>
      <c r="U219" s="33"/>
      <c r="V219" s="33"/>
      <c r="W219" s="33"/>
      <c r="X219" s="33"/>
      <c r="Y219" s="33"/>
      <c r="Z219" s="33"/>
      <c r="AA219" s="33"/>
      <c r="AB219" s="33"/>
      <c r="AC219" s="33"/>
      <c r="AD219" s="33"/>
      <c r="AE219" s="33"/>
      <c r="AT219" s="19" t="s">
        <v>318</v>
      </c>
      <c r="AU219" s="19" t="s">
        <v>89</v>
      </c>
    </row>
    <row r="220" s="2" customFormat="1">
      <c r="A220" s="33"/>
      <c r="B220" s="34"/>
      <c r="C220" s="33"/>
      <c r="D220" s="172" t="s">
        <v>217</v>
      </c>
      <c r="E220" s="33"/>
      <c r="F220" s="186" t="s">
        <v>846</v>
      </c>
      <c r="G220" s="33"/>
      <c r="H220" s="33"/>
      <c r="I220" s="33"/>
      <c r="J220" s="33"/>
      <c r="K220" s="33"/>
      <c r="L220" s="34"/>
      <c r="M220" s="187"/>
      <c r="N220" s="188"/>
      <c r="O220" s="67"/>
      <c r="P220" s="67"/>
      <c r="Q220" s="67"/>
      <c r="R220" s="67"/>
      <c r="S220" s="67"/>
      <c r="T220" s="68"/>
      <c r="U220" s="33"/>
      <c r="V220" s="33"/>
      <c r="W220" s="33"/>
      <c r="X220" s="33"/>
      <c r="Y220" s="33"/>
      <c r="Z220" s="33"/>
      <c r="AA220" s="33"/>
      <c r="AB220" s="33"/>
      <c r="AC220" s="33"/>
      <c r="AD220" s="33"/>
      <c r="AE220" s="33"/>
      <c r="AT220" s="19" t="s">
        <v>217</v>
      </c>
      <c r="AU220" s="19" t="s">
        <v>89</v>
      </c>
    </row>
    <row r="221" s="13" customFormat="1">
      <c r="A221" s="13"/>
      <c r="B221" s="171"/>
      <c r="C221" s="13"/>
      <c r="D221" s="172" t="s">
        <v>156</v>
      </c>
      <c r="E221" s="173" t="s">
        <v>3</v>
      </c>
      <c r="F221" s="174" t="s">
        <v>847</v>
      </c>
      <c r="G221" s="13"/>
      <c r="H221" s="175">
        <v>470.10000000000002</v>
      </c>
      <c r="I221" s="13"/>
      <c r="J221" s="13"/>
      <c r="K221" s="13"/>
      <c r="L221" s="171"/>
      <c r="M221" s="176"/>
      <c r="N221" s="177"/>
      <c r="O221" s="177"/>
      <c r="P221" s="177"/>
      <c r="Q221" s="177"/>
      <c r="R221" s="177"/>
      <c r="S221" s="177"/>
      <c r="T221" s="178"/>
      <c r="U221" s="13"/>
      <c r="V221" s="13"/>
      <c r="W221" s="13"/>
      <c r="X221" s="13"/>
      <c r="Y221" s="13"/>
      <c r="Z221" s="13"/>
      <c r="AA221" s="13"/>
      <c r="AB221" s="13"/>
      <c r="AC221" s="13"/>
      <c r="AD221" s="13"/>
      <c r="AE221" s="13"/>
      <c r="AT221" s="173" t="s">
        <v>156</v>
      </c>
      <c r="AU221" s="173" t="s">
        <v>89</v>
      </c>
      <c r="AV221" s="13" t="s">
        <v>89</v>
      </c>
      <c r="AW221" s="13" t="s">
        <v>41</v>
      </c>
      <c r="AX221" s="13" t="s">
        <v>79</v>
      </c>
      <c r="AY221" s="173" t="s">
        <v>142</v>
      </c>
    </row>
    <row r="222" s="14" customFormat="1">
      <c r="A222" s="14"/>
      <c r="B222" s="179"/>
      <c r="C222" s="14"/>
      <c r="D222" s="172" t="s">
        <v>156</v>
      </c>
      <c r="E222" s="180" t="s">
        <v>3</v>
      </c>
      <c r="F222" s="181" t="s">
        <v>158</v>
      </c>
      <c r="G222" s="14"/>
      <c r="H222" s="182">
        <v>470.10000000000002</v>
      </c>
      <c r="I222" s="14"/>
      <c r="J222" s="14"/>
      <c r="K222" s="14"/>
      <c r="L222" s="179"/>
      <c r="M222" s="183"/>
      <c r="N222" s="184"/>
      <c r="O222" s="184"/>
      <c r="P222" s="184"/>
      <c r="Q222" s="184"/>
      <c r="R222" s="184"/>
      <c r="S222" s="184"/>
      <c r="T222" s="185"/>
      <c r="U222" s="14"/>
      <c r="V222" s="14"/>
      <c r="W222" s="14"/>
      <c r="X222" s="14"/>
      <c r="Y222" s="14"/>
      <c r="Z222" s="14"/>
      <c r="AA222" s="14"/>
      <c r="AB222" s="14"/>
      <c r="AC222" s="14"/>
      <c r="AD222" s="14"/>
      <c r="AE222" s="14"/>
      <c r="AT222" s="180" t="s">
        <v>156</v>
      </c>
      <c r="AU222" s="180" t="s">
        <v>89</v>
      </c>
      <c r="AV222" s="14" t="s">
        <v>151</v>
      </c>
      <c r="AW222" s="14" t="s">
        <v>4</v>
      </c>
      <c r="AX222" s="14" t="s">
        <v>87</v>
      </c>
      <c r="AY222" s="180" t="s">
        <v>142</v>
      </c>
    </row>
    <row r="223" s="2" customFormat="1" ht="16.5" customHeight="1">
      <c r="A223" s="33"/>
      <c r="B223" s="158"/>
      <c r="C223" s="192" t="s">
        <v>518</v>
      </c>
      <c r="D223" s="192" t="s">
        <v>379</v>
      </c>
      <c r="E223" s="193" t="s">
        <v>848</v>
      </c>
      <c r="F223" s="194" t="s">
        <v>849</v>
      </c>
      <c r="G223" s="195" t="s">
        <v>228</v>
      </c>
      <c r="H223" s="196">
        <v>470.10000000000002</v>
      </c>
      <c r="I223" s="197">
        <v>2.9100000000000001</v>
      </c>
      <c r="J223" s="197">
        <f>ROUND(I223*H223,2)</f>
        <v>1367.99</v>
      </c>
      <c r="K223" s="194" t="s">
        <v>742</v>
      </c>
      <c r="L223" s="198"/>
      <c r="M223" s="199" t="s">
        <v>3</v>
      </c>
      <c r="N223" s="200" t="s">
        <v>52</v>
      </c>
      <c r="O223" s="167">
        <v>0</v>
      </c>
      <c r="P223" s="167">
        <f>O223*H223</f>
        <v>0</v>
      </c>
      <c r="Q223" s="167">
        <v>5.0000000000000002E-05</v>
      </c>
      <c r="R223" s="167">
        <f>Q223*H223</f>
        <v>0.023505000000000002</v>
      </c>
      <c r="S223" s="167">
        <v>0</v>
      </c>
      <c r="T223" s="168">
        <f>S223*H223</f>
        <v>0</v>
      </c>
      <c r="U223" s="33"/>
      <c r="V223" s="33"/>
      <c r="W223" s="33"/>
      <c r="X223" s="33"/>
      <c r="Y223" s="33"/>
      <c r="Z223" s="33"/>
      <c r="AA223" s="33"/>
      <c r="AB223" s="33"/>
      <c r="AC223" s="33"/>
      <c r="AD223" s="33"/>
      <c r="AE223" s="33"/>
      <c r="AR223" s="169" t="s">
        <v>184</v>
      </c>
      <c r="AT223" s="169" t="s">
        <v>379</v>
      </c>
      <c r="AU223" s="169" t="s">
        <v>89</v>
      </c>
      <c r="AY223" s="19" t="s">
        <v>142</v>
      </c>
      <c r="BE223" s="170">
        <f>IF(N223="základní",J223,0)</f>
        <v>0</v>
      </c>
      <c r="BF223" s="170">
        <f>IF(N223="snížená",J223,0)</f>
        <v>0</v>
      </c>
      <c r="BG223" s="170">
        <f>IF(N223="zákl. přenesená",J223,0)</f>
        <v>1367.99</v>
      </c>
      <c r="BH223" s="170">
        <f>IF(N223="sníž. přenesená",J223,0)</f>
        <v>0</v>
      </c>
      <c r="BI223" s="170">
        <f>IF(N223="nulová",J223,0)</f>
        <v>0</v>
      </c>
      <c r="BJ223" s="19" t="s">
        <v>151</v>
      </c>
      <c r="BK223" s="170">
        <f>ROUND(I223*H223,2)</f>
        <v>1367.99</v>
      </c>
      <c r="BL223" s="19" t="s">
        <v>151</v>
      </c>
      <c r="BM223" s="169" t="s">
        <v>850</v>
      </c>
    </row>
    <row r="224" s="12" customFormat="1" ht="22.8" customHeight="1">
      <c r="A224" s="12"/>
      <c r="B224" s="146"/>
      <c r="C224" s="12"/>
      <c r="D224" s="147" t="s">
        <v>78</v>
      </c>
      <c r="E224" s="156" t="s">
        <v>191</v>
      </c>
      <c r="F224" s="156" t="s">
        <v>616</v>
      </c>
      <c r="G224" s="12"/>
      <c r="H224" s="12"/>
      <c r="I224" s="12"/>
      <c r="J224" s="157">
        <f>BK224</f>
        <v>106944.29000000001</v>
      </c>
      <c r="K224" s="12"/>
      <c r="L224" s="146"/>
      <c r="M224" s="150"/>
      <c r="N224" s="151"/>
      <c r="O224" s="151"/>
      <c r="P224" s="152">
        <f>SUM(P225:P261)</f>
        <v>167.07579999999999</v>
      </c>
      <c r="Q224" s="151"/>
      <c r="R224" s="152">
        <f>SUM(R225:R261)</f>
        <v>1.1819999999999999</v>
      </c>
      <c r="S224" s="151"/>
      <c r="T224" s="153">
        <f>SUM(T225:T261)</f>
        <v>16.634713999999999</v>
      </c>
      <c r="U224" s="12"/>
      <c r="V224" s="12"/>
      <c r="W224" s="12"/>
      <c r="X224" s="12"/>
      <c r="Y224" s="12"/>
      <c r="Z224" s="12"/>
      <c r="AA224" s="12"/>
      <c r="AB224" s="12"/>
      <c r="AC224" s="12"/>
      <c r="AD224" s="12"/>
      <c r="AE224" s="12"/>
      <c r="AR224" s="147" t="s">
        <v>87</v>
      </c>
      <c r="AT224" s="154" t="s">
        <v>78</v>
      </c>
      <c r="AU224" s="154" t="s">
        <v>87</v>
      </c>
      <c r="AY224" s="147" t="s">
        <v>142</v>
      </c>
      <c r="BK224" s="155">
        <f>SUM(BK225:BK261)</f>
        <v>106944.29000000001</v>
      </c>
    </row>
    <row r="225" s="2" customFormat="1" ht="16.5" customHeight="1">
      <c r="A225" s="33"/>
      <c r="B225" s="158"/>
      <c r="C225" s="159" t="s">
        <v>523</v>
      </c>
      <c r="D225" s="159" t="s">
        <v>145</v>
      </c>
      <c r="E225" s="160" t="s">
        <v>851</v>
      </c>
      <c r="F225" s="161" t="s">
        <v>852</v>
      </c>
      <c r="G225" s="162" t="s">
        <v>148</v>
      </c>
      <c r="H225" s="163">
        <v>3</v>
      </c>
      <c r="I225" s="164">
        <v>2500</v>
      </c>
      <c r="J225" s="164">
        <f>ROUND(I225*H225,2)</f>
        <v>7500</v>
      </c>
      <c r="K225" s="161" t="s">
        <v>316</v>
      </c>
      <c r="L225" s="34"/>
      <c r="M225" s="165" t="s">
        <v>3</v>
      </c>
      <c r="N225" s="166" t="s">
        <v>52</v>
      </c>
      <c r="O225" s="167">
        <v>3.8130000000000002</v>
      </c>
      <c r="P225" s="167">
        <f>O225*H225</f>
        <v>11.439</v>
      </c>
      <c r="Q225" s="167">
        <v>0</v>
      </c>
      <c r="R225" s="167">
        <f>Q225*H225</f>
        <v>0</v>
      </c>
      <c r="S225" s="167">
        <v>0</v>
      </c>
      <c r="T225" s="168">
        <f>S225*H225</f>
        <v>0</v>
      </c>
      <c r="U225" s="33"/>
      <c r="V225" s="33"/>
      <c r="W225" s="33"/>
      <c r="X225" s="33"/>
      <c r="Y225" s="33"/>
      <c r="Z225" s="33"/>
      <c r="AA225" s="33"/>
      <c r="AB225" s="33"/>
      <c r="AC225" s="33"/>
      <c r="AD225" s="33"/>
      <c r="AE225" s="33"/>
      <c r="AR225" s="169" t="s">
        <v>501</v>
      </c>
      <c r="AT225" s="169" t="s">
        <v>145</v>
      </c>
      <c r="AU225" s="169" t="s">
        <v>89</v>
      </c>
      <c r="AY225" s="19" t="s">
        <v>142</v>
      </c>
      <c r="BE225" s="170">
        <f>IF(N225="základní",J225,0)</f>
        <v>0</v>
      </c>
      <c r="BF225" s="170">
        <f>IF(N225="snížená",J225,0)</f>
        <v>0</v>
      </c>
      <c r="BG225" s="170">
        <f>IF(N225="zákl. přenesená",J225,0)</f>
        <v>7500</v>
      </c>
      <c r="BH225" s="170">
        <f>IF(N225="sníž. přenesená",J225,0)</f>
        <v>0</v>
      </c>
      <c r="BI225" s="170">
        <f>IF(N225="nulová",J225,0)</f>
        <v>0</v>
      </c>
      <c r="BJ225" s="19" t="s">
        <v>151</v>
      </c>
      <c r="BK225" s="170">
        <f>ROUND(I225*H225,2)</f>
        <v>7500</v>
      </c>
      <c r="BL225" s="19" t="s">
        <v>501</v>
      </c>
      <c r="BM225" s="169" t="s">
        <v>853</v>
      </c>
    </row>
    <row r="226" s="13" customFormat="1">
      <c r="A226" s="13"/>
      <c r="B226" s="171"/>
      <c r="C226" s="13"/>
      <c r="D226" s="172" t="s">
        <v>156</v>
      </c>
      <c r="E226" s="173" t="s">
        <v>3</v>
      </c>
      <c r="F226" s="174" t="s">
        <v>854</v>
      </c>
      <c r="G226" s="13"/>
      <c r="H226" s="175">
        <v>3</v>
      </c>
      <c r="I226" s="13"/>
      <c r="J226" s="13"/>
      <c r="K226" s="13"/>
      <c r="L226" s="171"/>
      <c r="M226" s="176"/>
      <c r="N226" s="177"/>
      <c r="O226" s="177"/>
      <c r="P226" s="177"/>
      <c r="Q226" s="177"/>
      <c r="R226" s="177"/>
      <c r="S226" s="177"/>
      <c r="T226" s="178"/>
      <c r="U226" s="13"/>
      <c r="V226" s="13"/>
      <c r="W226" s="13"/>
      <c r="X226" s="13"/>
      <c r="Y226" s="13"/>
      <c r="Z226" s="13"/>
      <c r="AA226" s="13"/>
      <c r="AB226" s="13"/>
      <c r="AC226" s="13"/>
      <c r="AD226" s="13"/>
      <c r="AE226" s="13"/>
      <c r="AT226" s="173" t="s">
        <v>156</v>
      </c>
      <c r="AU226" s="173" t="s">
        <v>89</v>
      </c>
      <c r="AV226" s="13" t="s">
        <v>89</v>
      </c>
      <c r="AW226" s="13" t="s">
        <v>41</v>
      </c>
      <c r="AX226" s="13" t="s">
        <v>79</v>
      </c>
      <c r="AY226" s="173" t="s">
        <v>142</v>
      </c>
    </row>
    <row r="227" s="14" customFormat="1">
      <c r="A227" s="14"/>
      <c r="B227" s="179"/>
      <c r="C227" s="14"/>
      <c r="D227" s="172" t="s">
        <v>156</v>
      </c>
      <c r="E227" s="180" t="s">
        <v>3</v>
      </c>
      <c r="F227" s="181" t="s">
        <v>158</v>
      </c>
      <c r="G227" s="14"/>
      <c r="H227" s="182">
        <v>3</v>
      </c>
      <c r="I227" s="14"/>
      <c r="J227" s="14"/>
      <c r="K227" s="14"/>
      <c r="L227" s="179"/>
      <c r="M227" s="183"/>
      <c r="N227" s="184"/>
      <c r="O227" s="184"/>
      <c r="P227" s="184"/>
      <c r="Q227" s="184"/>
      <c r="R227" s="184"/>
      <c r="S227" s="184"/>
      <c r="T227" s="185"/>
      <c r="U227" s="14"/>
      <c r="V227" s="14"/>
      <c r="W227" s="14"/>
      <c r="X227" s="14"/>
      <c r="Y227" s="14"/>
      <c r="Z227" s="14"/>
      <c r="AA227" s="14"/>
      <c r="AB227" s="14"/>
      <c r="AC227" s="14"/>
      <c r="AD227" s="14"/>
      <c r="AE227" s="14"/>
      <c r="AT227" s="180" t="s">
        <v>156</v>
      </c>
      <c r="AU227" s="180" t="s">
        <v>89</v>
      </c>
      <c r="AV227" s="14" t="s">
        <v>151</v>
      </c>
      <c r="AW227" s="14" t="s">
        <v>4</v>
      </c>
      <c r="AX227" s="14" t="s">
        <v>87</v>
      </c>
      <c r="AY227" s="180" t="s">
        <v>142</v>
      </c>
    </row>
    <row r="228" s="2" customFormat="1" ht="48" customHeight="1">
      <c r="A228" s="33"/>
      <c r="B228" s="158"/>
      <c r="C228" s="192" t="s">
        <v>527</v>
      </c>
      <c r="D228" s="192" t="s">
        <v>379</v>
      </c>
      <c r="E228" s="193" t="s">
        <v>855</v>
      </c>
      <c r="F228" s="194" t="s">
        <v>856</v>
      </c>
      <c r="G228" s="195" t="s">
        <v>148</v>
      </c>
      <c r="H228" s="196">
        <v>3</v>
      </c>
      <c r="I228" s="197">
        <v>6400</v>
      </c>
      <c r="J228" s="197">
        <f>ROUND(I228*H228,2)</f>
        <v>19200</v>
      </c>
      <c r="K228" s="194" t="s">
        <v>742</v>
      </c>
      <c r="L228" s="198"/>
      <c r="M228" s="199" t="s">
        <v>3</v>
      </c>
      <c r="N228" s="200" t="s">
        <v>52</v>
      </c>
      <c r="O228" s="167">
        <v>0</v>
      </c>
      <c r="P228" s="167">
        <f>O228*H228</f>
        <v>0</v>
      </c>
      <c r="Q228" s="167">
        <v>0.19700000000000001</v>
      </c>
      <c r="R228" s="167">
        <f>Q228*H228</f>
        <v>0.59099999999999997</v>
      </c>
      <c r="S228" s="167">
        <v>0</v>
      </c>
      <c r="T228" s="168">
        <f>S228*H228</f>
        <v>0</v>
      </c>
      <c r="U228" s="33"/>
      <c r="V228" s="33"/>
      <c r="W228" s="33"/>
      <c r="X228" s="33"/>
      <c r="Y228" s="33"/>
      <c r="Z228" s="33"/>
      <c r="AA228" s="33"/>
      <c r="AB228" s="33"/>
      <c r="AC228" s="33"/>
      <c r="AD228" s="33"/>
      <c r="AE228" s="33"/>
      <c r="AR228" s="169" t="s">
        <v>857</v>
      </c>
      <c r="AT228" s="169" t="s">
        <v>379</v>
      </c>
      <c r="AU228" s="169" t="s">
        <v>89</v>
      </c>
      <c r="AY228" s="19" t="s">
        <v>142</v>
      </c>
      <c r="BE228" s="170">
        <f>IF(N228="základní",J228,0)</f>
        <v>0</v>
      </c>
      <c r="BF228" s="170">
        <f>IF(N228="snížená",J228,0)</f>
        <v>0</v>
      </c>
      <c r="BG228" s="170">
        <f>IF(N228="zákl. přenesená",J228,0)</f>
        <v>19200</v>
      </c>
      <c r="BH228" s="170">
        <f>IF(N228="sníž. přenesená",J228,0)</f>
        <v>0</v>
      </c>
      <c r="BI228" s="170">
        <f>IF(N228="nulová",J228,0)</f>
        <v>0</v>
      </c>
      <c r="BJ228" s="19" t="s">
        <v>151</v>
      </c>
      <c r="BK228" s="170">
        <f>ROUND(I228*H228,2)</f>
        <v>19200</v>
      </c>
      <c r="BL228" s="19" t="s">
        <v>857</v>
      </c>
      <c r="BM228" s="169" t="s">
        <v>858</v>
      </c>
    </row>
    <row r="229" s="2" customFormat="1" ht="24" customHeight="1">
      <c r="A229" s="33"/>
      <c r="B229" s="158"/>
      <c r="C229" s="192" t="s">
        <v>531</v>
      </c>
      <c r="D229" s="192" t="s">
        <v>379</v>
      </c>
      <c r="E229" s="193" t="s">
        <v>859</v>
      </c>
      <c r="F229" s="194" t="s">
        <v>860</v>
      </c>
      <c r="G229" s="195" t="s">
        <v>148</v>
      </c>
      <c r="H229" s="196">
        <v>3</v>
      </c>
      <c r="I229" s="197">
        <v>1449</v>
      </c>
      <c r="J229" s="197">
        <f>ROUND(I229*H229,2)</f>
        <v>4347</v>
      </c>
      <c r="K229" s="194" t="s">
        <v>742</v>
      </c>
      <c r="L229" s="198"/>
      <c r="M229" s="199" t="s">
        <v>3</v>
      </c>
      <c r="N229" s="200" t="s">
        <v>52</v>
      </c>
      <c r="O229" s="167">
        <v>0</v>
      </c>
      <c r="P229" s="167">
        <f>O229*H229</f>
        <v>0</v>
      </c>
      <c r="Q229" s="167">
        <v>0.19700000000000001</v>
      </c>
      <c r="R229" s="167">
        <f>Q229*H229</f>
        <v>0.59099999999999997</v>
      </c>
      <c r="S229" s="167">
        <v>0</v>
      </c>
      <c r="T229" s="168">
        <f>S229*H229</f>
        <v>0</v>
      </c>
      <c r="U229" s="33"/>
      <c r="V229" s="33"/>
      <c r="W229" s="33"/>
      <c r="X229" s="33"/>
      <c r="Y229" s="33"/>
      <c r="Z229" s="33"/>
      <c r="AA229" s="33"/>
      <c r="AB229" s="33"/>
      <c r="AC229" s="33"/>
      <c r="AD229" s="33"/>
      <c r="AE229" s="33"/>
      <c r="AR229" s="169" t="s">
        <v>857</v>
      </c>
      <c r="AT229" s="169" t="s">
        <v>379</v>
      </c>
      <c r="AU229" s="169" t="s">
        <v>89</v>
      </c>
      <c r="AY229" s="19" t="s">
        <v>142</v>
      </c>
      <c r="BE229" s="170">
        <f>IF(N229="základní",J229,0)</f>
        <v>0</v>
      </c>
      <c r="BF229" s="170">
        <f>IF(N229="snížená",J229,0)</f>
        <v>0</v>
      </c>
      <c r="BG229" s="170">
        <f>IF(N229="zákl. přenesená",J229,0)</f>
        <v>4347</v>
      </c>
      <c r="BH229" s="170">
        <f>IF(N229="sníž. přenesená",J229,0)</f>
        <v>0</v>
      </c>
      <c r="BI229" s="170">
        <f>IF(N229="nulová",J229,0)</f>
        <v>0</v>
      </c>
      <c r="BJ229" s="19" t="s">
        <v>151</v>
      </c>
      <c r="BK229" s="170">
        <f>ROUND(I229*H229,2)</f>
        <v>4347</v>
      </c>
      <c r="BL229" s="19" t="s">
        <v>857</v>
      </c>
      <c r="BM229" s="169" t="s">
        <v>861</v>
      </c>
    </row>
    <row r="230" s="13" customFormat="1">
      <c r="A230" s="13"/>
      <c r="B230" s="171"/>
      <c r="C230" s="13"/>
      <c r="D230" s="172" t="s">
        <v>156</v>
      </c>
      <c r="E230" s="173" t="s">
        <v>3</v>
      </c>
      <c r="F230" s="174" t="s">
        <v>862</v>
      </c>
      <c r="G230" s="13"/>
      <c r="H230" s="175">
        <v>3</v>
      </c>
      <c r="I230" s="13"/>
      <c r="J230" s="13"/>
      <c r="K230" s="13"/>
      <c r="L230" s="171"/>
      <c r="M230" s="176"/>
      <c r="N230" s="177"/>
      <c r="O230" s="177"/>
      <c r="P230" s="177"/>
      <c r="Q230" s="177"/>
      <c r="R230" s="177"/>
      <c r="S230" s="177"/>
      <c r="T230" s="178"/>
      <c r="U230" s="13"/>
      <c r="V230" s="13"/>
      <c r="W230" s="13"/>
      <c r="X230" s="13"/>
      <c r="Y230" s="13"/>
      <c r="Z230" s="13"/>
      <c r="AA230" s="13"/>
      <c r="AB230" s="13"/>
      <c r="AC230" s="13"/>
      <c r="AD230" s="13"/>
      <c r="AE230" s="13"/>
      <c r="AT230" s="173" t="s">
        <v>156</v>
      </c>
      <c r="AU230" s="173" t="s">
        <v>89</v>
      </c>
      <c r="AV230" s="13" t="s">
        <v>89</v>
      </c>
      <c r="AW230" s="13" t="s">
        <v>41</v>
      </c>
      <c r="AX230" s="13" t="s">
        <v>79</v>
      </c>
      <c r="AY230" s="173" t="s">
        <v>142</v>
      </c>
    </row>
    <row r="231" s="14" customFormat="1">
      <c r="A231" s="14"/>
      <c r="B231" s="179"/>
      <c r="C231" s="14"/>
      <c r="D231" s="172" t="s">
        <v>156</v>
      </c>
      <c r="E231" s="180" t="s">
        <v>3</v>
      </c>
      <c r="F231" s="181" t="s">
        <v>158</v>
      </c>
      <c r="G231" s="14"/>
      <c r="H231" s="182">
        <v>3</v>
      </c>
      <c r="I231" s="14"/>
      <c r="J231" s="14"/>
      <c r="K231" s="14"/>
      <c r="L231" s="179"/>
      <c r="M231" s="183"/>
      <c r="N231" s="184"/>
      <c r="O231" s="184"/>
      <c r="P231" s="184"/>
      <c r="Q231" s="184"/>
      <c r="R231" s="184"/>
      <c r="S231" s="184"/>
      <c r="T231" s="185"/>
      <c r="U231" s="14"/>
      <c r="V231" s="14"/>
      <c r="W231" s="14"/>
      <c r="X231" s="14"/>
      <c r="Y231" s="14"/>
      <c r="Z231" s="14"/>
      <c r="AA231" s="14"/>
      <c r="AB231" s="14"/>
      <c r="AC231" s="14"/>
      <c r="AD231" s="14"/>
      <c r="AE231" s="14"/>
      <c r="AT231" s="180" t="s">
        <v>156</v>
      </c>
      <c r="AU231" s="180" t="s">
        <v>89</v>
      </c>
      <c r="AV231" s="14" t="s">
        <v>151</v>
      </c>
      <c r="AW231" s="14" t="s">
        <v>4</v>
      </c>
      <c r="AX231" s="14" t="s">
        <v>87</v>
      </c>
      <c r="AY231" s="180" t="s">
        <v>142</v>
      </c>
    </row>
    <row r="232" s="2" customFormat="1" ht="16.5" customHeight="1">
      <c r="A232" s="33"/>
      <c r="B232" s="158"/>
      <c r="C232" s="159" t="s">
        <v>536</v>
      </c>
      <c r="D232" s="159" t="s">
        <v>145</v>
      </c>
      <c r="E232" s="160" t="s">
        <v>863</v>
      </c>
      <c r="F232" s="161" t="s">
        <v>864</v>
      </c>
      <c r="G232" s="162" t="s">
        <v>148</v>
      </c>
      <c r="H232" s="163">
        <v>65</v>
      </c>
      <c r="I232" s="164">
        <v>395</v>
      </c>
      <c r="J232" s="164">
        <f>ROUND(I232*H232,2)</f>
        <v>25675</v>
      </c>
      <c r="K232" s="161" t="s">
        <v>316</v>
      </c>
      <c r="L232" s="34"/>
      <c r="M232" s="165" t="s">
        <v>3</v>
      </c>
      <c r="N232" s="166" t="s">
        <v>52</v>
      </c>
      <c r="O232" s="167">
        <v>0.315</v>
      </c>
      <c r="P232" s="167">
        <f>O232*H232</f>
        <v>20.475000000000001</v>
      </c>
      <c r="Q232" s="167">
        <v>0</v>
      </c>
      <c r="R232" s="167">
        <f>Q232*H232</f>
        <v>0</v>
      </c>
      <c r="S232" s="167">
        <v>0.068400000000000002</v>
      </c>
      <c r="T232" s="168">
        <f>S232*H232</f>
        <v>4.4459999999999997</v>
      </c>
      <c r="U232" s="33"/>
      <c r="V232" s="33"/>
      <c r="W232" s="33"/>
      <c r="X232" s="33"/>
      <c r="Y232" s="33"/>
      <c r="Z232" s="33"/>
      <c r="AA232" s="33"/>
      <c r="AB232" s="33"/>
      <c r="AC232" s="33"/>
      <c r="AD232" s="33"/>
      <c r="AE232" s="33"/>
      <c r="AR232" s="169" t="s">
        <v>151</v>
      </c>
      <c r="AT232" s="169" t="s">
        <v>145</v>
      </c>
      <c r="AU232" s="169" t="s">
        <v>89</v>
      </c>
      <c r="AY232" s="19" t="s">
        <v>142</v>
      </c>
      <c r="BE232" s="170">
        <f>IF(N232="základní",J232,0)</f>
        <v>0</v>
      </c>
      <c r="BF232" s="170">
        <f>IF(N232="snížená",J232,0)</f>
        <v>0</v>
      </c>
      <c r="BG232" s="170">
        <f>IF(N232="zákl. přenesená",J232,0)</f>
        <v>25675</v>
      </c>
      <c r="BH232" s="170">
        <f>IF(N232="sníž. přenesená",J232,0)</f>
        <v>0</v>
      </c>
      <c r="BI232" s="170">
        <f>IF(N232="nulová",J232,0)</f>
        <v>0</v>
      </c>
      <c r="BJ232" s="19" t="s">
        <v>151</v>
      </c>
      <c r="BK232" s="170">
        <f>ROUND(I232*H232,2)</f>
        <v>25675</v>
      </c>
      <c r="BL232" s="19" t="s">
        <v>151</v>
      </c>
      <c r="BM232" s="169" t="s">
        <v>865</v>
      </c>
    </row>
    <row r="233" s="2" customFormat="1">
      <c r="A233" s="33"/>
      <c r="B233" s="34"/>
      <c r="C233" s="33"/>
      <c r="D233" s="172" t="s">
        <v>318</v>
      </c>
      <c r="E233" s="33"/>
      <c r="F233" s="186" t="s">
        <v>866</v>
      </c>
      <c r="G233" s="33"/>
      <c r="H233" s="33"/>
      <c r="I233" s="33"/>
      <c r="J233" s="33"/>
      <c r="K233" s="33"/>
      <c r="L233" s="34"/>
      <c r="M233" s="187"/>
      <c r="N233" s="188"/>
      <c r="O233" s="67"/>
      <c r="P233" s="67"/>
      <c r="Q233" s="67"/>
      <c r="R233" s="67"/>
      <c r="S233" s="67"/>
      <c r="T233" s="68"/>
      <c r="U233" s="33"/>
      <c r="V233" s="33"/>
      <c r="W233" s="33"/>
      <c r="X233" s="33"/>
      <c r="Y233" s="33"/>
      <c r="Z233" s="33"/>
      <c r="AA233" s="33"/>
      <c r="AB233" s="33"/>
      <c r="AC233" s="33"/>
      <c r="AD233" s="33"/>
      <c r="AE233" s="33"/>
      <c r="AT233" s="19" t="s">
        <v>318</v>
      </c>
      <c r="AU233" s="19" t="s">
        <v>89</v>
      </c>
    </row>
    <row r="234" s="13" customFormat="1">
      <c r="A234" s="13"/>
      <c r="B234" s="171"/>
      <c r="C234" s="13"/>
      <c r="D234" s="172" t="s">
        <v>156</v>
      </c>
      <c r="E234" s="173" t="s">
        <v>3</v>
      </c>
      <c r="F234" s="174" t="s">
        <v>867</v>
      </c>
      <c r="G234" s="13"/>
      <c r="H234" s="175">
        <v>64.799999999999997</v>
      </c>
      <c r="I234" s="13"/>
      <c r="J234" s="13"/>
      <c r="K234" s="13"/>
      <c r="L234" s="171"/>
      <c r="M234" s="176"/>
      <c r="N234" s="177"/>
      <c r="O234" s="177"/>
      <c r="P234" s="177"/>
      <c r="Q234" s="177"/>
      <c r="R234" s="177"/>
      <c r="S234" s="177"/>
      <c r="T234" s="178"/>
      <c r="U234" s="13"/>
      <c r="V234" s="13"/>
      <c r="W234" s="13"/>
      <c r="X234" s="13"/>
      <c r="Y234" s="13"/>
      <c r="Z234" s="13"/>
      <c r="AA234" s="13"/>
      <c r="AB234" s="13"/>
      <c r="AC234" s="13"/>
      <c r="AD234" s="13"/>
      <c r="AE234" s="13"/>
      <c r="AT234" s="173" t="s">
        <v>156</v>
      </c>
      <c r="AU234" s="173" t="s">
        <v>89</v>
      </c>
      <c r="AV234" s="13" t="s">
        <v>89</v>
      </c>
      <c r="AW234" s="13" t="s">
        <v>41</v>
      </c>
      <c r="AX234" s="13" t="s">
        <v>79</v>
      </c>
      <c r="AY234" s="173" t="s">
        <v>142</v>
      </c>
    </row>
    <row r="235" s="13" customFormat="1">
      <c r="A235" s="13"/>
      <c r="B235" s="171"/>
      <c r="C235" s="13"/>
      <c r="D235" s="172" t="s">
        <v>156</v>
      </c>
      <c r="E235" s="173" t="s">
        <v>3</v>
      </c>
      <c r="F235" s="174" t="s">
        <v>868</v>
      </c>
      <c r="G235" s="13"/>
      <c r="H235" s="175">
        <v>0.20000000000000001</v>
      </c>
      <c r="I235" s="13"/>
      <c r="J235" s="13"/>
      <c r="K235" s="13"/>
      <c r="L235" s="171"/>
      <c r="M235" s="176"/>
      <c r="N235" s="177"/>
      <c r="O235" s="177"/>
      <c r="P235" s="177"/>
      <c r="Q235" s="177"/>
      <c r="R235" s="177"/>
      <c r="S235" s="177"/>
      <c r="T235" s="178"/>
      <c r="U235" s="13"/>
      <c r="V235" s="13"/>
      <c r="W235" s="13"/>
      <c r="X235" s="13"/>
      <c r="Y235" s="13"/>
      <c r="Z235" s="13"/>
      <c r="AA235" s="13"/>
      <c r="AB235" s="13"/>
      <c r="AC235" s="13"/>
      <c r="AD235" s="13"/>
      <c r="AE235" s="13"/>
      <c r="AT235" s="173" t="s">
        <v>156</v>
      </c>
      <c r="AU235" s="173" t="s">
        <v>89</v>
      </c>
      <c r="AV235" s="13" t="s">
        <v>89</v>
      </c>
      <c r="AW235" s="13" t="s">
        <v>41</v>
      </c>
      <c r="AX235" s="13" t="s">
        <v>79</v>
      </c>
      <c r="AY235" s="173" t="s">
        <v>142</v>
      </c>
    </row>
    <row r="236" s="14" customFormat="1">
      <c r="A236" s="14"/>
      <c r="B236" s="179"/>
      <c r="C236" s="14"/>
      <c r="D236" s="172" t="s">
        <v>156</v>
      </c>
      <c r="E236" s="180" t="s">
        <v>3</v>
      </c>
      <c r="F236" s="181" t="s">
        <v>158</v>
      </c>
      <c r="G236" s="14"/>
      <c r="H236" s="182">
        <v>65</v>
      </c>
      <c r="I236" s="14"/>
      <c r="J236" s="14"/>
      <c r="K236" s="14"/>
      <c r="L236" s="179"/>
      <c r="M236" s="183"/>
      <c r="N236" s="184"/>
      <c r="O236" s="184"/>
      <c r="P236" s="184"/>
      <c r="Q236" s="184"/>
      <c r="R236" s="184"/>
      <c r="S236" s="184"/>
      <c r="T236" s="185"/>
      <c r="U236" s="14"/>
      <c r="V236" s="14"/>
      <c r="W236" s="14"/>
      <c r="X236" s="14"/>
      <c r="Y236" s="14"/>
      <c r="Z236" s="14"/>
      <c r="AA236" s="14"/>
      <c r="AB236" s="14"/>
      <c r="AC236" s="14"/>
      <c r="AD236" s="14"/>
      <c r="AE236" s="14"/>
      <c r="AT236" s="180" t="s">
        <v>156</v>
      </c>
      <c r="AU236" s="180" t="s">
        <v>89</v>
      </c>
      <c r="AV236" s="14" t="s">
        <v>151</v>
      </c>
      <c r="AW236" s="14" t="s">
        <v>4</v>
      </c>
      <c r="AX236" s="14" t="s">
        <v>87</v>
      </c>
      <c r="AY236" s="180" t="s">
        <v>142</v>
      </c>
    </row>
    <row r="237" s="2" customFormat="1" ht="16.5" customHeight="1">
      <c r="A237" s="33"/>
      <c r="B237" s="158"/>
      <c r="C237" s="159" t="s">
        <v>540</v>
      </c>
      <c r="D237" s="159" t="s">
        <v>145</v>
      </c>
      <c r="E237" s="160" t="s">
        <v>869</v>
      </c>
      <c r="F237" s="161" t="s">
        <v>870</v>
      </c>
      <c r="G237" s="162" t="s">
        <v>148</v>
      </c>
      <c r="H237" s="163">
        <v>29</v>
      </c>
      <c r="I237" s="164">
        <v>314</v>
      </c>
      <c r="J237" s="164">
        <f>ROUND(I237*H237,2)</f>
        <v>9106</v>
      </c>
      <c r="K237" s="161" t="s">
        <v>316</v>
      </c>
      <c r="L237" s="34"/>
      <c r="M237" s="165" t="s">
        <v>3</v>
      </c>
      <c r="N237" s="166" t="s">
        <v>52</v>
      </c>
      <c r="O237" s="167">
        <v>0.5</v>
      </c>
      <c r="P237" s="167">
        <f>O237*H237</f>
        <v>14.5</v>
      </c>
      <c r="Q237" s="167">
        <v>0</v>
      </c>
      <c r="R237" s="167">
        <f>Q237*H237</f>
        <v>0</v>
      </c>
      <c r="S237" s="167">
        <v>0.065699999999999995</v>
      </c>
      <c r="T237" s="168">
        <f>S237*H237</f>
        <v>1.9052999999999998</v>
      </c>
      <c r="U237" s="33"/>
      <c r="V237" s="33"/>
      <c r="W237" s="33"/>
      <c r="X237" s="33"/>
      <c r="Y237" s="33"/>
      <c r="Z237" s="33"/>
      <c r="AA237" s="33"/>
      <c r="AB237" s="33"/>
      <c r="AC237" s="33"/>
      <c r="AD237" s="33"/>
      <c r="AE237" s="33"/>
      <c r="AR237" s="169" t="s">
        <v>151</v>
      </c>
      <c r="AT237" s="169" t="s">
        <v>145</v>
      </c>
      <c r="AU237" s="169" t="s">
        <v>89</v>
      </c>
      <c r="AY237" s="19" t="s">
        <v>142</v>
      </c>
      <c r="BE237" s="170">
        <f>IF(N237="základní",J237,0)</f>
        <v>0</v>
      </c>
      <c r="BF237" s="170">
        <f>IF(N237="snížená",J237,0)</f>
        <v>0</v>
      </c>
      <c r="BG237" s="170">
        <f>IF(N237="zákl. přenesená",J237,0)</f>
        <v>9106</v>
      </c>
      <c r="BH237" s="170">
        <f>IF(N237="sníž. přenesená",J237,0)</f>
        <v>0</v>
      </c>
      <c r="BI237" s="170">
        <f>IF(N237="nulová",J237,0)</f>
        <v>0</v>
      </c>
      <c r="BJ237" s="19" t="s">
        <v>151</v>
      </c>
      <c r="BK237" s="170">
        <f>ROUND(I237*H237,2)</f>
        <v>9106</v>
      </c>
      <c r="BL237" s="19" t="s">
        <v>151</v>
      </c>
      <c r="BM237" s="169" t="s">
        <v>871</v>
      </c>
    </row>
    <row r="238" s="2" customFormat="1">
      <c r="A238" s="33"/>
      <c r="B238" s="34"/>
      <c r="C238" s="33"/>
      <c r="D238" s="172" t="s">
        <v>318</v>
      </c>
      <c r="E238" s="33"/>
      <c r="F238" s="186" t="s">
        <v>866</v>
      </c>
      <c r="G238" s="33"/>
      <c r="H238" s="33"/>
      <c r="I238" s="33"/>
      <c r="J238" s="33"/>
      <c r="K238" s="33"/>
      <c r="L238" s="34"/>
      <c r="M238" s="187"/>
      <c r="N238" s="188"/>
      <c r="O238" s="67"/>
      <c r="P238" s="67"/>
      <c r="Q238" s="67"/>
      <c r="R238" s="67"/>
      <c r="S238" s="67"/>
      <c r="T238" s="68"/>
      <c r="U238" s="33"/>
      <c r="V238" s="33"/>
      <c r="W238" s="33"/>
      <c r="X238" s="33"/>
      <c r="Y238" s="33"/>
      <c r="Z238" s="33"/>
      <c r="AA238" s="33"/>
      <c r="AB238" s="33"/>
      <c r="AC238" s="33"/>
      <c r="AD238" s="33"/>
      <c r="AE238" s="33"/>
      <c r="AT238" s="19" t="s">
        <v>318</v>
      </c>
      <c r="AU238" s="19" t="s">
        <v>89</v>
      </c>
    </row>
    <row r="239" s="13" customFormat="1">
      <c r="A239" s="13"/>
      <c r="B239" s="171"/>
      <c r="C239" s="13"/>
      <c r="D239" s="172" t="s">
        <v>156</v>
      </c>
      <c r="E239" s="173" t="s">
        <v>3</v>
      </c>
      <c r="F239" s="174" t="s">
        <v>872</v>
      </c>
      <c r="G239" s="13"/>
      <c r="H239" s="175">
        <v>28.649999999999999</v>
      </c>
      <c r="I239" s="13"/>
      <c r="J239" s="13"/>
      <c r="K239" s="13"/>
      <c r="L239" s="171"/>
      <c r="M239" s="176"/>
      <c r="N239" s="177"/>
      <c r="O239" s="177"/>
      <c r="P239" s="177"/>
      <c r="Q239" s="177"/>
      <c r="R239" s="177"/>
      <c r="S239" s="177"/>
      <c r="T239" s="178"/>
      <c r="U239" s="13"/>
      <c r="V239" s="13"/>
      <c r="W239" s="13"/>
      <c r="X239" s="13"/>
      <c r="Y239" s="13"/>
      <c r="Z239" s="13"/>
      <c r="AA239" s="13"/>
      <c r="AB239" s="13"/>
      <c r="AC239" s="13"/>
      <c r="AD239" s="13"/>
      <c r="AE239" s="13"/>
      <c r="AT239" s="173" t="s">
        <v>156</v>
      </c>
      <c r="AU239" s="173" t="s">
        <v>89</v>
      </c>
      <c r="AV239" s="13" t="s">
        <v>89</v>
      </c>
      <c r="AW239" s="13" t="s">
        <v>41</v>
      </c>
      <c r="AX239" s="13" t="s">
        <v>79</v>
      </c>
      <c r="AY239" s="173" t="s">
        <v>142</v>
      </c>
    </row>
    <row r="240" s="13" customFormat="1">
      <c r="A240" s="13"/>
      <c r="B240" s="171"/>
      <c r="C240" s="13"/>
      <c r="D240" s="172" t="s">
        <v>156</v>
      </c>
      <c r="E240" s="173" t="s">
        <v>3</v>
      </c>
      <c r="F240" s="174" t="s">
        <v>873</v>
      </c>
      <c r="G240" s="13"/>
      <c r="H240" s="175">
        <v>0.34999999999999998</v>
      </c>
      <c r="I240" s="13"/>
      <c r="J240" s="13"/>
      <c r="K240" s="13"/>
      <c r="L240" s="171"/>
      <c r="M240" s="176"/>
      <c r="N240" s="177"/>
      <c r="O240" s="177"/>
      <c r="P240" s="177"/>
      <c r="Q240" s="177"/>
      <c r="R240" s="177"/>
      <c r="S240" s="177"/>
      <c r="T240" s="178"/>
      <c r="U240" s="13"/>
      <c r="V240" s="13"/>
      <c r="W240" s="13"/>
      <c r="X240" s="13"/>
      <c r="Y240" s="13"/>
      <c r="Z240" s="13"/>
      <c r="AA240" s="13"/>
      <c r="AB240" s="13"/>
      <c r="AC240" s="13"/>
      <c r="AD240" s="13"/>
      <c r="AE240" s="13"/>
      <c r="AT240" s="173" t="s">
        <v>156</v>
      </c>
      <c r="AU240" s="173" t="s">
        <v>89</v>
      </c>
      <c r="AV240" s="13" t="s">
        <v>89</v>
      </c>
      <c r="AW240" s="13" t="s">
        <v>41</v>
      </c>
      <c r="AX240" s="13" t="s">
        <v>79</v>
      </c>
      <c r="AY240" s="173" t="s">
        <v>142</v>
      </c>
    </row>
    <row r="241" s="14" customFormat="1">
      <c r="A241" s="14"/>
      <c r="B241" s="179"/>
      <c r="C241" s="14"/>
      <c r="D241" s="172" t="s">
        <v>156</v>
      </c>
      <c r="E241" s="180" t="s">
        <v>3</v>
      </c>
      <c r="F241" s="181" t="s">
        <v>158</v>
      </c>
      <c r="G241" s="14"/>
      <c r="H241" s="182">
        <v>29</v>
      </c>
      <c r="I241" s="14"/>
      <c r="J241" s="14"/>
      <c r="K241" s="14"/>
      <c r="L241" s="179"/>
      <c r="M241" s="183"/>
      <c r="N241" s="184"/>
      <c r="O241" s="184"/>
      <c r="P241" s="184"/>
      <c r="Q241" s="184"/>
      <c r="R241" s="184"/>
      <c r="S241" s="184"/>
      <c r="T241" s="185"/>
      <c r="U241" s="14"/>
      <c r="V241" s="14"/>
      <c r="W241" s="14"/>
      <c r="X241" s="14"/>
      <c r="Y241" s="14"/>
      <c r="Z241" s="14"/>
      <c r="AA241" s="14"/>
      <c r="AB241" s="14"/>
      <c r="AC241" s="14"/>
      <c r="AD241" s="14"/>
      <c r="AE241" s="14"/>
      <c r="AT241" s="180" t="s">
        <v>156</v>
      </c>
      <c r="AU241" s="180" t="s">
        <v>89</v>
      </c>
      <c r="AV241" s="14" t="s">
        <v>151</v>
      </c>
      <c r="AW241" s="14" t="s">
        <v>4</v>
      </c>
      <c r="AX241" s="14" t="s">
        <v>87</v>
      </c>
      <c r="AY241" s="180" t="s">
        <v>142</v>
      </c>
    </row>
    <row r="242" s="2" customFormat="1" ht="16.5" customHeight="1">
      <c r="A242" s="33"/>
      <c r="B242" s="158"/>
      <c r="C242" s="159" t="s">
        <v>544</v>
      </c>
      <c r="D242" s="159" t="s">
        <v>145</v>
      </c>
      <c r="E242" s="160" t="s">
        <v>874</v>
      </c>
      <c r="F242" s="161" t="s">
        <v>875</v>
      </c>
      <c r="G242" s="162" t="s">
        <v>228</v>
      </c>
      <c r="H242" s="163">
        <v>5.2999999999999998</v>
      </c>
      <c r="I242" s="164">
        <v>57.299999999999997</v>
      </c>
      <c r="J242" s="164">
        <f>ROUND(I242*H242,2)</f>
        <v>303.69</v>
      </c>
      <c r="K242" s="161" t="s">
        <v>316</v>
      </c>
      <c r="L242" s="34"/>
      <c r="M242" s="165" t="s">
        <v>3</v>
      </c>
      <c r="N242" s="166" t="s">
        <v>52</v>
      </c>
      <c r="O242" s="167">
        <v>0.19600000000000001</v>
      </c>
      <c r="P242" s="167">
        <f>O242*H242</f>
        <v>1.0388</v>
      </c>
      <c r="Q242" s="167">
        <v>0</v>
      </c>
      <c r="R242" s="167">
        <f>Q242*H242</f>
        <v>0</v>
      </c>
      <c r="S242" s="167">
        <v>0.00198</v>
      </c>
      <c r="T242" s="168">
        <f>S242*H242</f>
        <v>0.010494</v>
      </c>
      <c r="U242" s="33"/>
      <c r="V242" s="33"/>
      <c r="W242" s="33"/>
      <c r="X242" s="33"/>
      <c r="Y242" s="33"/>
      <c r="Z242" s="33"/>
      <c r="AA242" s="33"/>
      <c r="AB242" s="33"/>
      <c r="AC242" s="33"/>
      <c r="AD242" s="33"/>
      <c r="AE242" s="33"/>
      <c r="AR242" s="169" t="s">
        <v>151</v>
      </c>
      <c r="AT242" s="169" t="s">
        <v>145</v>
      </c>
      <c r="AU242" s="169" t="s">
        <v>89</v>
      </c>
      <c r="AY242" s="19" t="s">
        <v>142</v>
      </c>
      <c r="BE242" s="170">
        <f>IF(N242="základní",J242,0)</f>
        <v>0</v>
      </c>
      <c r="BF242" s="170">
        <f>IF(N242="snížená",J242,0)</f>
        <v>0</v>
      </c>
      <c r="BG242" s="170">
        <f>IF(N242="zákl. přenesená",J242,0)</f>
        <v>303.69</v>
      </c>
      <c r="BH242" s="170">
        <f>IF(N242="sníž. přenesená",J242,0)</f>
        <v>0</v>
      </c>
      <c r="BI242" s="170">
        <f>IF(N242="nulová",J242,0)</f>
        <v>0</v>
      </c>
      <c r="BJ242" s="19" t="s">
        <v>151</v>
      </c>
      <c r="BK242" s="170">
        <f>ROUND(I242*H242,2)</f>
        <v>303.69</v>
      </c>
      <c r="BL242" s="19" t="s">
        <v>151</v>
      </c>
      <c r="BM242" s="169" t="s">
        <v>876</v>
      </c>
    </row>
    <row r="243" s="2" customFormat="1">
      <c r="A243" s="33"/>
      <c r="B243" s="34"/>
      <c r="C243" s="33"/>
      <c r="D243" s="172" t="s">
        <v>318</v>
      </c>
      <c r="E243" s="33"/>
      <c r="F243" s="186" t="s">
        <v>877</v>
      </c>
      <c r="G243" s="33"/>
      <c r="H243" s="33"/>
      <c r="I243" s="33"/>
      <c r="J243" s="33"/>
      <c r="K243" s="33"/>
      <c r="L243" s="34"/>
      <c r="M243" s="187"/>
      <c r="N243" s="188"/>
      <c r="O243" s="67"/>
      <c r="P243" s="67"/>
      <c r="Q243" s="67"/>
      <c r="R243" s="67"/>
      <c r="S243" s="67"/>
      <c r="T243" s="68"/>
      <c r="U243" s="33"/>
      <c r="V243" s="33"/>
      <c r="W243" s="33"/>
      <c r="X243" s="33"/>
      <c r="Y243" s="33"/>
      <c r="Z243" s="33"/>
      <c r="AA243" s="33"/>
      <c r="AB243" s="33"/>
      <c r="AC243" s="33"/>
      <c r="AD243" s="33"/>
      <c r="AE243" s="33"/>
      <c r="AT243" s="19" t="s">
        <v>318</v>
      </c>
      <c r="AU243" s="19" t="s">
        <v>89</v>
      </c>
    </row>
    <row r="244" s="13" customFormat="1">
      <c r="A244" s="13"/>
      <c r="B244" s="171"/>
      <c r="C244" s="13"/>
      <c r="D244" s="172" t="s">
        <v>156</v>
      </c>
      <c r="E244" s="173" t="s">
        <v>3</v>
      </c>
      <c r="F244" s="174" t="s">
        <v>878</v>
      </c>
      <c r="G244" s="13"/>
      <c r="H244" s="175">
        <v>5.2999999999999998</v>
      </c>
      <c r="I244" s="13"/>
      <c r="J244" s="13"/>
      <c r="K244" s="13"/>
      <c r="L244" s="171"/>
      <c r="M244" s="176"/>
      <c r="N244" s="177"/>
      <c r="O244" s="177"/>
      <c r="P244" s="177"/>
      <c r="Q244" s="177"/>
      <c r="R244" s="177"/>
      <c r="S244" s="177"/>
      <c r="T244" s="178"/>
      <c r="U244" s="13"/>
      <c r="V244" s="13"/>
      <c r="W244" s="13"/>
      <c r="X244" s="13"/>
      <c r="Y244" s="13"/>
      <c r="Z244" s="13"/>
      <c r="AA244" s="13"/>
      <c r="AB244" s="13"/>
      <c r="AC244" s="13"/>
      <c r="AD244" s="13"/>
      <c r="AE244" s="13"/>
      <c r="AT244" s="173" t="s">
        <v>156</v>
      </c>
      <c r="AU244" s="173" t="s">
        <v>89</v>
      </c>
      <c r="AV244" s="13" t="s">
        <v>89</v>
      </c>
      <c r="AW244" s="13" t="s">
        <v>41</v>
      </c>
      <c r="AX244" s="13" t="s">
        <v>79</v>
      </c>
      <c r="AY244" s="173" t="s">
        <v>142</v>
      </c>
    </row>
    <row r="245" s="14" customFormat="1">
      <c r="A245" s="14"/>
      <c r="B245" s="179"/>
      <c r="C245" s="14"/>
      <c r="D245" s="172" t="s">
        <v>156</v>
      </c>
      <c r="E245" s="180" t="s">
        <v>3</v>
      </c>
      <c r="F245" s="181" t="s">
        <v>158</v>
      </c>
      <c r="G245" s="14"/>
      <c r="H245" s="182">
        <v>5.2999999999999998</v>
      </c>
      <c r="I245" s="14"/>
      <c r="J245" s="14"/>
      <c r="K245" s="14"/>
      <c r="L245" s="179"/>
      <c r="M245" s="183"/>
      <c r="N245" s="184"/>
      <c r="O245" s="184"/>
      <c r="P245" s="184"/>
      <c r="Q245" s="184"/>
      <c r="R245" s="184"/>
      <c r="S245" s="184"/>
      <c r="T245" s="185"/>
      <c r="U245" s="14"/>
      <c r="V245" s="14"/>
      <c r="W245" s="14"/>
      <c r="X245" s="14"/>
      <c r="Y245" s="14"/>
      <c r="Z245" s="14"/>
      <c r="AA245" s="14"/>
      <c r="AB245" s="14"/>
      <c r="AC245" s="14"/>
      <c r="AD245" s="14"/>
      <c r="AE245" s="14"/>
      <c r="AT245" s="180" t="s">
        <v>156</v>
      </c>
      <c r="AU245" s="180" t="s">
        <v>89</v>
      </c>
      <c r="AV245" s="14" t="s">
        <v>151</v>
      </c>
      <c r="AW245" s="14" t="s">
        <v>4</v>
      </c>
      <c r="AX245" s="14" t="s">
        <v>87</v>
      </c>
      <c r="AY245" s="180" t="s">
        <v>142</v>
      </c>
    </row>
    <row r="246" s="2" customFormat="1" ht="16.5" customHeight="1">
      <c r="A246" s="33"/>
      <c r="B246" s="158"/>
      <c r="C246" s="159" t="s">
        <v>549</v>
      </c>
      <c r="D246" s="159" t="s">
        <v>145</v>
      </c>
      <c r="E246" s="160" t="s">
        <v>879</v>
      </c>
      <c r="F246" s="161" t="s">
        <v>880</v>
      </c>
      <c r="G246" s="162" t="s">
        <v>228</v>
      </c>
      <c r="H246" s="163">
        <v>214</v>
      </c>
      <c r="I246" s="164">
        <v>61.299999999999997</v>
      </c>
      <c r="J246" s="164">
        <f>ROUND(I246*H246,2)</f>
        <v>13118.200000000001</v>
      </c>
      <c r="K246" s="161" t="s">
        <v>316</v>
      </c>
      <c r="L246" s="34"/>
      <c r="M246" s="165" t="s">
        <v>3</v>
      </c>
      <c r="N246" s="166" t="s">
        <v>52</v>
      </c>
      <c r="O246" s="167">
        <v>0.20999999999999999</v>
      </c>
      <c r="P246" s="167">
        <f>O246*H246</f>
        <v>44.939999999999998</v>
      </c>
      <c r="Q246" s="167">
        <v>0</v>
      </c>
      <c r="R246" s="167">
        <f>Q246*H246</f>
        <v>0</v>
      </c>
      <c r="S246" s="167">
        <v>0.00248</v>
      </c>
      <c r="T246" s="168">
        <f>S246*H246</f>
        <v>0.53071999999999997</v>
      </c>
      <c r="U246" s="33"/>
      <c r="V246" s="33"/>
      <c r="W246" s="33"/>
      <c r="X246" s="33"/>
      <c r="Y246" s="33"/>
      <c r="Z246" s="33"/>
      <c r="AA246" s="33"/>
      <c r="AB246" s="33"/>
      <c r="AC246" s="33"/>
      <c r="AD246" s="33"/>
      <c r="AE246" s="33"/>
      <c r="AR246" s="169" t="s">
        <v>151</v>
      </c>
      <c r="AT246" s="169" t="s">
        <v>145</v>
      </c>
      <c r="AU246" s="169" t="s">
        <v>89</v>
      </c>
      <c r="AY246" s="19" t="s">
        <v>142</v>
      </c>
      <c r="BE246" s="170">
        <f>IF(N246="základní",J246,0)</f>
        <v>0</v>
      </c>
      <c r="BF246" s="170">
        <f>IF(N246="snížená",J246,0)</f>
        <v>0</v>
      </c>
      <c r="BG246" s="170">
        <f>IF(N246="zákl. přenesená",J246,0)</f>
        <v>13118.200000000001</v>
      </c>
      <c r="BH246" s="170">
        <f>IF(N246="sníž. přenesená",J246,0)</f>
        <v>0</v>
      </c>
      <c r="BI246" s="170">
        <f>IF(N246="nulová",J246,0)</f>
        <v>0</v>
      </c>
      <c r="BJ246" s="19" t="s">
        <v>151</v>
      </c>
      <c r="BK246" s="170">
        <f>ROUND(I246*H246,2)</f>
        <v>13118.200000000001</v>
      </c>
      <c r="BL246" s="19" t="s">
        <v>151</v>
      </c>
      <c r="BM246" s="169" t="s">
        <v>881</v>
      </c>
    </row>
    <row r="247" s="2" customFormat="1">
      <c r="A247" s="33"/>
      <c r="B247" s="34"/>
      <c r="C247" s="33"/>
      <c r="D247" s="172" t="s">
        <v>318</v>
      </c>
      <c r="E247" s="33"/>
      <c r="F247" s="186" t="s">
        <v>877</v>
      </c>
      <c r="G247" s="33"/>
      <c r="H247" s="33"/>
      <c r="I247" s="33"/>
      <c r="J247" s="33"/>
      <c r="K247" s="33"/>
      <c r="L247" s="34"/>
      <c r="M247" s="187"/>
      <c r="N247" s="188"/>
      <c r="O247" s="67"/>
      <c r="P247" s="67"/>
      <c r="Q247" s="67"/>
      <c r="R247" s="67"/>
      <c r="S247" s="67"/>
      <c r="T247" s="68"/>
      <c r="U247" s="33"/>
      <c r="V247" s="33"/>
      <c r="W247" s="33"/>
      <c r="X247" s="33"/>
      <c r="Y247" s="33"/>
      <c r="Z247" s="33"/>
      <c r="AA247" s="33"/>
      <c r="AB247" s="33"/>
      <c r="AC247" s="33"/>
      <c r="AD247" s="33"/>
      <c r="AE247" s="33"/>
      <c r="AT247" s="19" t="s">
        <v>318</v>
      </c>
      <c r="AU247" s="19" t="s">
        <v>89</v>
      </c>
    </row>
    <row r="248" s="13" customFormat="1">
      <c r="A248" s="13"/>
      <c r="B248" s="171"/>
      <c r="C248" s="13"/>
      <c r="D248" s="172" t="s">
        <v>156</v>
      </c>
      <c r="E248" s="173" t="s">
        <v>3</v>
      </c>
      <c r="F248" s="174" t="s">
        <v>882</v>
      </c>
      <c r="G248" s="13"/>
      <c r="H248" s="175">
        <v>214</v>
      </c>
      <c r="I248" s="13"/>
      <c r="J248" s="13"/>
      <c r="K248" s="13"/>
      <c r="L248" s="171"/>
      <c r="M248" s="176"/>
      <c r="N248" s="177"/>
      <c r="O248" s="177"/>
      <c r="P248" s="177"/>
      <c r="Q248" s="177"/>
      <c r="R248" s="177"/>
      <c r="S248" s="177"/>
      <c r="T248" s="178"/>
      <c r="U248" s="13"/>
      <c r="V248" s="13"/>
      <c r="W248" s="13"/>
      <c r="X248" s="13"/>
      <c r="Y248" s="13"/>
      <c r="Z248" s="13"/>
      <c r="AA248" s="13"/>
      <c r="AB248" s="13"/>
      <c r="AC248" s="13"/>
      <c r="AD248" s="13"/>
      <c r="AE248" s="13"/>
      <c r="AT248" s="173" t="s">
        <v>156</v>
      </c>
      <c r="AU248" s="173" t="s">
        <v>89</v>
      </c>
      <c r="AV248" s="13" t="s">
        <v>89</v>
      </c>
      <c r="AW248" s="13" t="s">
        <v>41</v>
      </c>
      <c r="AX248" s="13" t="s">
        <v>79</v>
      </c>
      <c r="AY248" s="173" t="s">
        <v>142</v>
      </c>
    </row>
    <row r="249" s="14" customFormat="1">
      <c r="A249" s="14"/>
      <c r="B249" s="179"/>
      <c r="C249" s="14"/>
      <c r="D249" s="172" t="s">
        <v>156</v>
      </c>
      <c r="E249" s="180" t="s">
        <v>3</v>
      </c>
      <c r="F249" s="181" t="s">
        <v>158</v>
      </c>
      <c r="G249" s="14"/>
      <c r="H249" s="182">
        <v>214</v>
      </c>
      <c r="I249" s="14"/>
      <c r="J249" s="14"/>
      <c r="K249" s="14"/>
      <c r="L249" s="179"/>
      <c r="M249" s="183"/>
      <c r="N249" s="184"/>
      <c r="O249" s="184"/>
      <c r="P249" s="184"/>
      <c r="Q249" s="184"/>
      <c r="R249" s="184"/>
      <c r="S249" s="184"/>
      <c r="T249" s="185"/>
      <c r="U249" s="14"/>
      <c r="V249" s="14"/>
      <c r="W249" s="14"/>
      <c r="X249" s="14"/>
      <c r="Y249" s="14"/>
      <c r="Z249" s="14"/>
      <c r="AA249" s="14"/>
      <c r="AB249" s="14"/>
      <c r="AC249" s="14"/>
      <c r="AD249" s="14"/>
      <c r="AE249" s="14"/>
      <c r="AT249" s="180" t="s">
        <v>156</v>
      </c>
      <c r="AU249" s="180" t="s">
        <v>89</v>
      </c>
      <c r="AV249" s="14" t="s">
        <v>151</v>
      </c>
      <c r="AW249" s="14" t="s">
        <v>4</v>
      </c>
      <c r="AX249" s="14" t="s">
        <v>87</v>
      </c>
      <c r="AY249" s="180" t="s">
        <v>142</v>
      </c>
    </row>
    <row r="250" s="2" customFormat="1" ht="16.5" customHeight="1">
      <c r="A250" s="33"/>
      <c r="B250" s="158"/>
      <c r="C250" s="159" t="s">
        <v>555</v>
      </c>
      <c r="D250" s="159" t="s">
        <v>145</v>
      </c>
      <c r="E250" s="160" t="s">
        <v>883</v>
      </c>
      <c r="F250" s="161" t="s">
        <v>884</v>
      </c>
      <c r="G250" s="162" t="s">
        <v>148</v>
      </c>
      <c r="H250" s="163">
        <v>1.1000000000000001</v>
      </c>
      <c r="I250" s="164">
        <v>176</v>
      </c>
      <c r="J250" s="164">
        <f>ROUND(I250*H250,2)</f>
        <v>193.59999999999999</v>
      </c>
      <c r="K250" s="161" t="s">
        <v>316</v>
      </c>
      <c r="L250" s="34"/>
      <c r="M250" s="165" t="s">
        <v>3</v>
      </c>
      <c r="N250" s="166" t="s">
        <v>52</v>
      </c>
      <c r="O250" s="167">
        <v>0.60199999999999998</v>
      </c>
      <c r="P250" s="167">
        <f>O250*H250</f>
        <v>0.66220000000000001</v>
      </c>
      <c r="Q250" s="167">
        <v>0</v>
      </c>
      <c r="R250" s="167">
        <f>Q250*H250</f>
        <v>0</v>
      </c>
      <c r="S250" s="167">
        <v>0.192</v>
      </c>
      <c r="T250" s="168">
        <f>S250*H250</f>
        <v>0.21120000000000003</v>
      </c>
      <c r="U250" s="33"/>
      <c r="V250" s="33"/>
      <c r="W250" s="33"/>
      <c r="X250" s="33"/>
      <c r="Y250" s="33"/>
      <c r="Z250" s="33"/>
      <c r="AA250" s="33"/>
      <c r="AB250" s="33"/>
      <c r="AC250" s="33"/>
      <c r="AD250" s="33"/>
      <c r="AE250" s="33"/>
      <c r="AR250" s="169" t="s">
        <v>151</v>
      </c>
      <c r="AT250" s="169" t="s">
        <v>145</v>
      </c>
      <c r="AU250" s="169" t="s">
        <v>89</v>
      </c>
      <c r="AY250" s="19" t="s">
        <v>142</v>
      </c>
      <c r="BE250" s="170">
        <f>IF(N250="základní",J250,0)</f>
        <v>0</v>
      </c>
      <c r="BF250" s="170">
        <f>IF(N250="snížená",J250,0)</f>
        <v>0</v>
      </c>
      <c r="BG250" s="170">
        <f>IF(N250="zákl. přenesená",J250,0)</f>
        <v>193.59999999999999</v>
      </c>
      <c r="BH250" s="170">
        <f>IF(N250="sníž. přenesená",J250,0)</f>
        <v>0</v>
      </c>
      <c r="BI250" s="170">
        <f>IF(N250="nulová",J250,0)</f>
        <v>0</v>
      </c>
      <c r="BJ250" s="19" t="s">
        <v>151</v>
      </c>
      <c r="BK250" s="170">
        <f>ROUND(I250*H250,2)</f>
        <v>193.59999999999999</v>
      </c>
      <c r="BL250" s="19" t="s">
        <v>151</v>
      </c>
      <c r="BM250" s="169" t="s">
        <v>885</v>
      </c>
    </row>
    <row r="251" s="2" customFormat="1">
      <c r="A251" s="33"/>
      <c r="B251" s="34"/>
      <c r="C251" s="33"/>
      <c r="D251" s="172" t="s">
        <v>318</v>
      </c>
      <c r="E251" s="33"/>
      <c r="F251" s="186" t="s">
        <v>866</v>
      </c>
      <c r="G251" s="33"/>
      <c r="H251" s="33"/>
      <c r="I251" s="33"/>
      <c r="J251" s="33"/>
      <c r="K251" s="33"/>
      <c r="L251" s="34"/>
      <c r="M251" s="187"/>
      <c r="N251" s="188"/>
      <c r="O251" s="67"/>
      <c r="P251" s="67"/>
      <c r="Q251" s="67"/>
      <c r="R251" s="67"/>
      <c r="S251" s="67"/>
      <c r="T251" s="68"/>
      <c r="U251" s="33"/>
      <c r="V251" s="33"/>
      <c r="W251" s="33"/>
      <c r="X251" s="33"/>
      <c r="Y251" s="33"/>
      <c r="Z251" s="33"/>
      <c r="AA251" s="33"/>
      <c r="AB251" s="33"/>
      <c r="AC251" s="33"/>
      <c r="AD251" s="33"/>
      <c r="AE251" s="33"/>
      <c r="AT251" s="19" t="s">
        <v>318</v>
      </c>
      <c r="AU251" s="19" t="s">
        <v>89</v>
      </c>
    </row>
    <row r="252" s="13" customFormat="1">
      <c r="A252" s="13"/>
      <c r="B252" s="171"/>
      <c r="C252" s="13"/>
      <c r="D252" s="172" t="s">
        <v>156</v>
      </c>
      <c r="E252" s="173" t="s">
        <v>3</v>
      </c>
      <c r="F252" s="174" t="s">
        <v>886</v>
      </c>
      <c r="G252" s="13"/>
      <c r="H252" s="175">
        <v>1.1000000000000001</v>
      </c>
      <c r="I252" s="13"/>
      <c r="J252" s="13"/>
      <c r="K252" s="13"/>
      <c r="L252" s="171"/>
      <c r="M252" s="176"/>
      <c r="N252" s="177"/>
      <c r="O252" s="177"/>
      <c r="P252" s="177"/>
      <c r="Q252" s="177"/>
      <c r="R252" s="177"/>
      <c r="S252" s="177"/>
      <c r="T252" s="178"/>
      <c r="U252" s="13"/>
      <c r="V252" s="13"/>
      <c r="W252" s="13"/>
      <c r="X252" s="13"/>
      <c r="Y252" s="13"/>
      <c r="Z252" s="13"/>
      <c r="AA252" s="13"/>
      <c r="AB252" s="13"/>
      <c r="AC252" s="13"/>
      <c r="AD252" s="13"/>
      <c r="AE252" s="13"/>
      <c r="AT252" s="173" t="s">
        <v>156</v>
      </c>
      <c r="AU252" s="173" t="s">
        <v>89</v>
      </c>
      <c r="AV252" s="13" t="s">
        <v>89</v>
      </c>
      <c r="AW252" s="13" t="s">
        <v>41</v>
      </c>
      <c r="AX252" s="13" t="s">
        <v>79</v>
      </c>
      <c r="AY252" s="173" t="s">
        <v>142</v>
      </c>
    </row>
    <row r="253" s="14" customFormat="1">
      <c r="A253" s="14"/>
      <c r="B253" s="179"/>
      <c r="C253" s="14"/>
      <c r="D253" s="172" t="s">
        <v>156</v>
      </c>
      <c r="E253" s="180" t="s">
        <v>3</v>
      </c>
      <c r="F253" s="181" t="s">
        <v>158</v>
      </c>
      <c r="G253" s="14"/>
      <c r="H253" s="182">
        <v>1.1000000000000001</v>
      </c>
      <c r="I253" s="14"/>
      <c r="J253" s="14"/>
      <c r="K253" s="14"/>
      <c r="L253" s="179"/>
      <c r="M253" s="183"/>
      <c r="N253" s="184"/>
      <c r="O253" s="184"/>
      <c r="P253" s="184"/>
      <c r="Q253" s="184"/>
      <c r="R253" s="184"/>
      <c r="S253" s="184"/>
      <c r="T253" s="185"/>
      <c r="U253" s="14"/>
      <c r="V253" s="14"/>
      <c r="W253" s="14"/>
      <c r="X253" s="14"/>
      <c r="Y253" s="14"/>
      <c r="Z253" s="14"/>
      <c r="AA253" s="14"/>
      <c r="AB253" s="14"/>
      <c r="AC253" s="14"/>
      <c r="AD253" s="14"/>
      <c r="AE253" s="14"/>
      <c r="AT253" s="180" t="s">
        <v>156</v>
      </c>
      <c r="AU253" s="180" t="s">
        <v>89</v>
      </c>
      <c r="AV253" s="14" t="s">
        <v>151</v>
      </c>
      <c r="AW253" s="14" t="s">
        <v>4</v>
      </c>
      <c r="AX253" s="14" t="s">
        <v>87</v>
      </c>
      <c r="AY253" s="180" t="s">
        <v>142</v>
      </c>
    </row>
    <row r="254" s="2" customFormat="1" ht="16.5" customHeight="1">
      <c r="A254" s="33"/>
      <c r="B254" s="158"/>
      <c r="C254" s="159" t="s">
        <v>559</v>
      </c>
      <c r="D254" s="159" t="s">
        <v>145</v>
      </c>
      <c r="E254" s="160" t="s">
        <v>887</v>
      </c>
      <c r="F254" s="161" t="s">
        <v>888</v>
      </c>
      <c r="G254" s="162" t="s">
        <v>148</v>
      </c>
      <c r="H254" s="163">
        <v>16.600000000000001</v>
      </c>
      <c r="I254" s="164">
        <v>688</v>
      </c>
      <c r="J254" s="164">
        <f>ROUND(I254*H254,2)</f>
        <v>11420.799999999999</v>
      </c>
      <c r="K254" s="161" t="s">
        <v>316</v>
      </c>
      <c r="L254" s="34"/>
      <c r="M254" s="165" t="s">
        <v>3</v>
      </c>
      <c r="N254" s="166" t="s">
        <v>52</v>
      </c>
      <c r="O254" s="167">
        <v>1.8480000000000001</v>
      </c>
      <c r="P254" s="167">
        <f>O254*H254</f>
        <v>30.676800000000004</v>
      </c>
      <c r="Q254" s="167">
        <v>0</v>
      </c>
      <c r="R254" s="167">
        <f>Q254*H254</f>
        <v>0</v>
      </c>
      <c r="S254" s="167">
        <v>0.28499999999999998</v>
      </c>
      <c r="T254" s="168">
        <f>S254*H254</f>
        <v>4.7309999999999999</v>
      </c>
      <c r="U254" s="33"/>
      <c r="V254" s="33"/>
      <c r="W254" s="33"/>
      <c r="X254" s="33"/>
      <c r="Y254" s="33"/>
      <c r="Z254" s="33"/>
      <c r="AA254" s="33"/>
      <c r="AB254" s="33"/>
      <c r="AC254" s="33"/>
      <c r="AD254" s="33"/>
      <c r="AE254" s="33"/>
      <c r="AR254" s="169" t="s">
        <v>151</v>
      </c>
      <c r="AT254" s="169" t="s">
        <v>145</v>
      </c>
      <c r="AU254" s="169" t="s">
        <v>89</v>
      </c>
      <c r="AY254" s="19" t="s">
        <v>142</v>
      </c>
      <c r="BE254" s="170">
        <f>IF(N254="základní",J254,0)</f>
        <v>0</v>
      </c>
      <c r="BF254" s="170">
        <f>IF(N254="snížená",J254,0)</f>
        <v>0</v>
      </c>
      <c r="BG254" s="170">
        <f>IF(N254="zákl. přenesená",J254,0)</f>
        <v>11420.799999999999</v>
      </c>
      <c r="BH254" s="170">
        <f>IF(N254="sníž. přenesená",J254,0)</f>
        <v>0</v>
      </c>
      <c r="BI254" s="170">
        <f>IF(N254="nulová",J254,0)</f>
        <v>0</v>
      </c>
      <c r="BJ254" s="19" t="s">
        <v>151</v>
      </c>
      <c r="BK254" s="170">
        <f>ROUND(I254*H254,2)</f>
        <v>11420.799999999999</v>
      </c>
      <c r="BL254" s="19" t="s">
        <v>151</v>
      </c>
      <c r="BM254" s="169" t="s">
        <v>889</v>
      </c>
    </row>
    <row r="255" s="2" customFormat="1">
      <c r="A255" s="33"/>
      <c r="B255" s="34"/>
      <c r="C255" s="33"/>
      <c r="D255" s="172" t="s">
        <v>318</v>
      </c>
      <c r="E255" s="33"/>
      <c r="F255" s="186" t="s">
        <v>866</v>
      </c>
      <c r="G255" s="33"/>
      <c r="H255" s="33"/>
      <c r="I255" s="33"/>
      <c r="J255" s="33"/>
      <c r="K255" s="33"/>
      <c r="L255" s="34"/>
      <c r="M255" s="187"/>
      <c r="N255" s="188"/>
      <c r="O255" s="67"/>
      <c r="P255" s="67"/>
      <c r="Q255" s="67"/>
      <c r="R255" s="67"/>
      <c r="S255" s="67"/>
      <c r="T255" s="68"/>
      <c r="U255" s="33"/>
      <c r="V255" s="33"/>
      <c r="W255" s="33"/>
      <c r="X255" s="33"/>
      <c r="Y255" s="33"/>
      <c r="Z255" s="33"/>
      <c r="AA255" s="33"/>
      <c r="AB255" s="33"/>
      <c r="AC255" s="33"/>
      <c r="AD255" s="33"/>
      <c r="AE255" s="33"/>
      <c r="AT255" s="19" t="s">
        <v>318</v>
      </c>
      <c r="AU255" s="19" t="s">
        <v>89</v>
      </c>
    </row>
    <row r="256" s="13" customFormat="1">
      <c r="A256" s="13"/>
      <c r="B256" s="171"/>
      <c r="C256" s="13"/>
      <c r="D256" s="172" t="s">
        <v>156</v>
      </c>
      <c r="E256" s="173" t="s">
        <v>3</v>
      </c>
      <c r="F256" s="174" t="s">
        <v>890</v>
      </c>
      <c r="G256" s="13"/>
      <c r="H256" s="175">
        <v>16.600000000000001</v>
      </c>
      <c r="I256" s="13"/>
      <c r="J256" s="13"/>
      <c r="K256" s="13"/>
      <c r="L256" s="171"/>
      <c r="M256" s="176"/>
      <c r="N256" s="177"/>
      <c r="O256" s="177"/>
      <c r="P256" s="177"/>
      <c r="Q256" s="177"/>
      <c r="R256" s="177"/>
      <c r="S256" s="177"/>
      <c r="T256" s="178"/>
      <c r="U256" s="13"/>
      <c r="V256" s="13"/>
      <c r="W256" s="13"/>
      <c r="X256" s="13"/>
      <c r="Y256" s="13"/>
      <c r="Z256" s="13"/>
      <c r="AA256" s="13"/>
      <c r="AB256" s="13"/>
      <c r="AC256" s="13"/>
      <c r="AD256" s="13"/>
      <c r="AE256" s="13"/>
      <c r="AT256" s="173" t="s">
        <v>156</v>
      </c>
      <c r="AU256" s="173" t="s">
        <v>89</v>
      </c>
      <c r="AV256" s="13" t="s">
        <v>89</v>
      </c>
      <c r="AW256" s="13" t="s">
        <v>41</v>
      </c>
      <c r="AX256" s="13" t="s">
        <v>79</v>
      </c>
      <c r="AY256" s="173" t="s">
        <v>142</v>
      </c>
    </row>
    <row r="257" s="14" customFormat="1">
      <c r="A257" s="14"/>
      <c r="B257" s="179"/>
      <c r="C257" s="14"/>
      <c r="D257" s="172" t="s">
        <v>156</v>
      </c>
      <c r="E257" s="180" t="s">
        <v>3</v>
      </c>
      <c r="F257" s="181" t="s">
        <v>158</v>
      </c>
      <c r="G257" s="14"/>
      <c r="H257" s="182">
        <v>16.600000000000001</v>
      </c>
      <c r="I257" s="14"/>
      <c r="J257" s="14"/>
      <c r="K257" s="14"/>
      <c r="L257" s="179"/>
      <c r="M257" s="183"/>
      <c r="N257" s="184"/>
      <c r="O257" s="184"/>
      <c r="P257" s="184"/>
      <c r="Q257" s="184"/>
      <c r="R257" s="184"/>
      <c r="S257" s="184"/>
      <c r="T257" s="185"/>
      <c r="U257" s="14"/>
      <c r="V257" s="14"/>
      <c r="W257" s="14"/>
      <c r="X257" s="14"/>
      <c r="Y257" s="14"/>
      <c r="Z257" s="14"/>
      <c r="AA257" s="14"/>
      <c r="AB257" s="14"/>
      <c r="AC257" s="14"/>
      <c r="AD257" s="14"/>
      <c r="AE257" s="14"/>
      <c r="AT257" s="180" t="s">
        <v>156</v>
      </c>
      <c r="AU257" s="180" t="s">
        <v>89</v>
      </c>
      <c r="AV257" s="14" t="s">
        <v>151</v>
      </c>
      <c r="AW257" s="14" t="s">
        <v>4</v>
      </c>
      <c r="AX257" s="14" t="s">
        <v>87</v>
      </c>
      <c r="AY257" s="180" t="s">
        <v>142</v>
      </c>
    </row>
    <row r="258" s="2" customFormat="1" ht="16.5" customHeight="1">
      <c r="A258" s="33"/>
      <c r="B258" s="158"/>
      <c r="C258" s="159" t="s">
        <v>563</v>
      </c>
      <c r="D258" s="159" t="s">
        <v>145</v>
      </c>
      <c r="E258" s="160" t="s">
        <v>891</v>
      </c>
      <c r="F258" s="161" t="s">
        <v>892</v>
      </c>
      <c r="G258" s="162" t="s">
        <v>148</v>
      </c>
      <c r="H258" s="163">
        <v>12</v>
      </c>
      <c r="I258" s="164">
        <v>1340</v>
      </c>
      <c r="J258" s="164">
        <f>ROUND(I258*H258,2)</f>
        <v>16080</v>
      </c>
      <c r="K258" s="161" t="s">
        <v>316</v>
      </c>
      <c r="L258" s="34"/>
      <c r="M258" s="165" t="s">
        <v>3</v>
      </c>
      <c r="N258" s="166" t="s">
        <v>52</v>
      </c>
      <c r="O258" s="167">
        <v>3.6120000000000001</v>
      </c>
      <c r="P258" s="167">
        <f>O258*H258</f>
        <v>43.344000000000001</v>
      </c>
      <c r="Q258" s="167">
        <v>0</v>
      </c>
      <c r="R258" s="167">
        <f>Q258*H258</f>
        <v>0</v>
      </c>
      <c r="S258" s="167">
        <v>0.40000000000000002</v>
      </c>
      <c r="T258" s="168">
        <f>S258*H258</f>
        <v>4.8000000000000007</v>
      </c>
      <c r="U258" s="33"/>
      <c r="V258" s="33"/>
      <c r="W258" s="33"/>
      <c r="X258" s="33"/>
      <c r="Y258" s="33"/>
      <c r="Z258" s="33"/>
      <c r="AA258" s="33"/>
      <c r="AB258" s="33"/>
      <c r="AC258" s="33"/>
      <c r="AD258" s="33"/>
      <c r="AE258" s="33"/>
      <c r="AR258" s="169" t="s">
        <v>151</v>
      </c>
      <c r="AT258" s="169" t="s">
        <v>145</v>
      </c>
      <c r="AU258" s="169" t="s">
        <v>89</v>
      </c>
      <c r="AY258" s="19" t="s">
        <v>142</v>
      </c>
      <c r="BE258" s="170">
        <f>IF(N258="základní",J258,0)</f>
        <v>0</v>
      </c>
      <c r="BF258" s="170">
        <f>IF(N258="snížená",J258,0)</f>
        <v>0</v>
      </c>
      <c r="BG258" s="170">
        <f>IF(N258="zákl. přenesená",J258,0)</f>
        <v>16080</v>
      </c>
      <c r="BH258" s="170">
        <f>IF(N258="sníž. přenesená",J258,0)</f>
        <v>0</v>
      </c>
      <c r="BI258" s="170">
        <f>IF(N258="nulová",J258,0)</f>
        <v>0</v>
      </c>
      <c r="BJ258" s="19" t="s">
        <v>151</v>
      </c>
      <c r="BK258" s="170">
        <f>ROUND(I258*H258,2)</f>
        <v>16080</v>
      </c>
      <c r="BL258" s="19" t="s">
        <v>151</v>
      </c>
      <c r="BM258" s="169" t="s">
        <v>893</v>
      </c>
    </row>
    <row r="259" s="2" customFormat="1">
      <c r="A259" s="33"/>
      <c r="B259" s="34"/>
      <c r="C259" s="33"/>
      <c r="D259" s="172" t="s">
        <v>318</v>
      </c>
      <c r="E259" s="33"/>
      <c r="F259" s="186" t="s">
        <v>866</v>
      </c>
      <c r="G259" s="33"/>
      <c r="H259" s="33"/>
      <c r="I259" s="33"/>
      <c r="J259" s="33"/>
      <c r="K259" s="33"/>
      <c r="L259" s="34"/>
      <c r="M259" s="187"/>
      <c r="N259" s="188"/>
      <c r="O259" s="67"/>
      <c r="P259" s="67"/>
      <c r="Q259" s="67"/>
      <c r="R259" s="67"/>
      <c r="S259" s="67"/>
      <c r="T259" s="68"/>
      <c r="U259" s="33"/>
      <c r="V259" s="33"/>
      <c r="W259" s="33"/>
      <c r="X259" s="33"/>
      <c r="Y259" s="33"/>
      <c r="Z259" s="33"/>
      <c r="AA259" s="33"/>
      <c r="AB259" s="33"/>
      <c r="AC259" s="33"/>
      <c r="AD259" s="33"/>
      <c r="AE259" s="33"/>
      <c r="AT259" s="19" t="s">
        <v>318</v>
      </c>
      <c r="AU259" s="19" t="s">
        <v>89</v>
      </c>
    </row>
    <row r="260" s="13" customFormat="1">
      <c r="A260" s="13"/>
      <c r="B260" s="171"/>
      <c r="C260" s="13"/>
      <c r="D260" s="172" t="s">
        <v>156</v>
      </c>
      <c r="E260" s="173" t="s">
        <v>3</v>
      </c>
      <c r="F260" s="174" t="s">
        <v>894</v>
      </c>
      <c r="G260" s="13"/>
      <c r="H260" s="175">
        <v>12</v>
      </c>
      <c r="I260" s="13"/>
      <c r="J260" s="13"/>
      <c r="K260" s="13"/>
      <c r="L260" s="171"/>
      <c r="M260" s="176"/>
      <c r="N260" s="177"/>
      <c r="O260" s="177"/>
      <c r="P260" s="177"/>
      <c r="Q260" s="177"/>
      <c r="R260" s="177"/>
      <c r="S260" s="177"/>
      <c r="T260" s="178"/>
      <c r="U260" s="13"/>
      <c r="V260" s="13"/>
      <c r="W260" s="13"/>
      <c r="X260" s="13"/>
      <c r="Y260" s="13"/>
      <c r="Z260" s="13"/>
      <c r="AA260" s="13"/>
      <c r="AB260" s="13"/>
      <c r="AC260" s="13"/>
      <c r="AD260" s="13"/>
      <c r="AE260" s="13"/>
      <c r="AT260" s="173" t="s">
        <v>156</v>
      </c>
      <c r="AU260" s="173" t="s">
        <v>89</v>
      </c>
      <c r="AV260" s="13" t="s">
        <v>89</v>
      </c>
      <c r="AW260" s="13" t="s">
        <v>41</v>
      </c>
      <c r="AX260" s="13" t="s">
        <v>79</v>
      </c>
      <c r="AY260" s="173" t="s">
        <v>142</v>
      </c>
    </row>
    <row r="261" s="14" customFormat="1">
      <c r="A261" s="14"/>
      <c r="B261" s="179"/>
      <c r="C261" s="14"/>
      <c r="D261" s="172" t="s">
        <v>156</v>
      </c>
      <c r="E261" s="180" t="s">
        <v>3</v>
      </c>
      <c r="F261" s="181" t="s">
        <v>158</v>
      </c>
      <c r="G261" s="14"/>
      <c r="H261" s="182">
        <v>12</v>
      </c>
      <c r="I261" s="14"/>
      <c r="J261" s="14"/>
      <c r="K261" s="14"/>
      <c r="L261" s="179"/>
      <c r="M261" s="183"/>
      <c r="N261" s="184"/>
      <c r="O261" s="184"/>
      <c r="P261" s="184"/>
      <c r="Q261" s="184"/>
      <c r="R261" s="184"/>
      <c r="S261" s="184"/>
      <c r="T261" s="185"/>
      <c r="U261" s="14"/>
      <c r="V261" s="14"/>
      <c r="W261" s="14"/>
      <c r="X261" s="14"/>
      <c r="Y261" s="14"/>
      <c r="Z261" s="14"/>
      <c r="AA261" s="14"/>
      <c r="AB261" s="14"/>
      <c r="AC261" s="14"/>
      <c r="AD261" s="14"/>
      <c r="AE261" s="14"/>
      <c r="AT261" s="180" t="s">
        <v>156</v>
      </c>
      <c r="AU261" s="180" t="s">
        <v>89</v>
      </c>
      <c r="AV261" s="14" t="s">
        <v>151</v>
      </c>
      <c r="AW261" s="14" t="s">
        <v>4</v>
      </c>
      <c r="AX261" s="14" t="s">
        <v>87</v>
      </c>
      <c r="AY261" s="180" t="s">
        <v>142</v>
      </c>
    </row>
    <row r="262" s="12" customFormat="1" ht="22.8" customHeight="1">
      <c r="A262" s="12"/>
      <c r="B262" s="146"/>
      <c r="C262" s="12"/>
      <c r="D262" s="147" t="s">
        <v>78</v>
      </c>
      <c r="E262" s="156" t="s">
        <v>649</v>
      </c>
      <c r="F262" s="156" t="s">
        <v>650</v>
      </c>
      <c r="G262" s="12"/>
      <c r="H262" s="12"/>
      <c r="I262" s="12"/>
      <c r="J262" s="157">
        <f>BK262</f>
        <v>24674.700000000001</v>
      </c>
      <c r="K262" s="12"/>
      <c r="L262" s="146"/>
      <c r="M262" s="150"/>
      <c r="N262" s="151"/>
      <c r="O262" s="151"/>
      <c r="P262" s="152">
        <f>SUM(P263:P272)</f>
        <v>6.6373650000000008</v>
      </c>
      <c r="Q262" s="151"/>
      <c r="R262" s="152">
        <f>SUM(R263:R272)</f>
        <v>0</v>
      </c>
      <c r="S262" s="151"/>
      <c r="T262" s="153">
        <f>SUM(T263:T272)</f>
        <v>0</v>
      </c>
      <c r="U262" s="12"/>
      <c r="V262" s="12"/>
      <c r="W262" s="12"/>
      <c r="X262" s="12"/>
      <c r="Y262" s="12"/>
      <c r="Z262" s="12"/>
      <c r="AA262" s="12"/>
      <c r="AB262" s="12"/>
      <c r="AC262" s="12"/>
      <c r="AD262" s="12"/>
      <c r="AE262" s="12"/>
      <c r="AR262" s="147" t="s">
        <v>87</v>
      </c>
      <c r="AT262" s="154" t="s">
        <v>78</v>
      </c>
      <c r="AU262" s="154" t="s">
        <v>87</v>
      </c>
      <c r="AY262" s="147" t="s">
        <v>142</v>
      </c>
      <c r="BK262" s="155">
        <f>SUM(BK263:BK272)</f>
        <v>24674.700000000001</v>
      </c>
    </row>
    <row r="263" s="2" customFormat="1" ht="24" customHeight="1">
      <c r="A263" s="33"/>
      <c r="B263" s="158"/>
      <c r="C263" s="159" t="s">
        <v>591</v>
      </c>
      <c r="D263" s="159" t="s">
        <v>145</v>
      </c>
      <c r="E263" s="160" t="s">
        <v>652</v>
      </c>
      <c r="F263" s="161" t="s">
        <v>653</v>
      </c>
      <c r="G263" s="162" t="s">
        <v>354</v>
      </c>
      <c r="H263" s="163">
        <v>16.635000000000002</v>
      </c>
      <c r="I263" s="164">
        <v>1140</v>
      </c>
      <c r="J263" s="164">
        <f>ROUND(I263*H263,2)</f>
        <v>18963.900000000001</v>
      </c>
      <c r="K263" s="161" t="s">
        <v>316</v>
      </c>
      <c r="L263" s="34"/>
      <c r="M263" s="165" t="s">
        <v>3</v>
      </c>
      <c r="N263" s="166" t="s">
        <v>52</v>
      </c>
      <c r="O263" s="167">
        <v>0</v>
      </c>
      <c r="P263" s="167">
        <f>O263*H263</f>
        <v>0</v>
      </c>
      <c r="Q263" s="167">
        <v>0</v>
      </c>
      <c r="R263" s="167">
        <f>Q263*H263</f>
        <v>0</v>
      </c>
      <c r="S263" s="167">
        <v>0</v>
      </c>
      <c r="T263" s="168">
        <f>S263*H263</f>
        <v>0</v>
      </c>
      <c r="U263" s="33"/>
      <c r="V263" s="33"/>
      <c r="W263" s="33"/>
      <c r="X263" s="33"/>
      <c r="Y263" s="33"/>
      <c r="Z263" s="33"/>
      <c r="AA263" s="33"/>
      <c r="AB263" s="33"/>
      <c r="AC263" s="33"/>
      <c r="AD263" s="33"/>
      <c r="AE263" s="33"/>
      <c r="AR263" s="169" t="s">
        <v>151</v>
      </c>
      <c r="AT263" s="169" t="s">
        <v>145</v>
      </c>
      <c r="AU263" s="169" t="s">
        <v>89</v>
      </c>
      <c r="AY263" s="19" t="s">
        <v>142</v>
      </c>
      <c r="BE263" s="170">
        <f>IF(N263="základní",J263,0)</f>
        <v>0</v>
      </c>
      <c r="BF263" s="170">
        <f>IF(N263="snížená",J263,0)</f>
        <v>0</v>
      </c>
      <c r="BG263" s="170">
        <f>IF(N263="zákl. přenesená",J263,0)</f>
        <v>18963.900000000001</v>
      </c>
      <c r="BH263" s="170">
        <f>IF(N263="sníž. přenesená",J263,0)</f>
        <v>0</v>
      </c>
      <c r="BI263" s="170">
        <f>IF(N263="nulová",J263,0)</f>
        <v>0</v>
      </c>
      <c r="BJ263" s="19" t="s">
        <v>151</v>
      </c>
      <c r="BK263" s="170">
        <f>ROUND(I263*H263,2)</f>
        <v>18963.900000000001</v>
      </c>
      <c r="BL263" s="19" t="s">
        <v>151</v>
      </c>
      <c r="BM263" s="169" t="s">
        <v>895</v>
      </c>
    </row>
    <row r="264" s="2" customFormat="1">
      <c r="A264" s="33"/>
      <c r="B264" s="34"/>
      <c r="C264" s="33"/>
      <c r="D264" s="172" t="s">
        <v>318</v>
      </c>
      <c r="E264" s="33"/>
      <c r="F264" s="186" t="s">
        <v>655</v>
      </c>
      <c r="G264" s="33"/>
      <c r="H264" s="33"/>
      <c r="I264" s="33"/>
      <c r="J264" s="33"/>
      <c r="K264" s="33"/>
      <c r="L264" s="34"/>
      <c r="M264" s="187"/>
      <c r="N264" s="188"/>
      <c r="O264" s="67"/>
      <c r="P264" s="67"/>
      <c r="Q264" s="67"/>
      <c r="R264" s="67"/>
      <c r="S264" s="67"/>
      <c r="T264" s="68"/>
      <c r="U264" s="33"/>
      <c r="V264" s="33"/>
      <c r="W264" s="33"/>
      <c r="X264" s="33"/>
      <c r="Y264" s="33"/>
      <c r="Z264" s="33"/>
      <c r="AA264" s="33"/>
      <c r="AB264" s="33"/>
      <c r="AC264" s="33"/>
      <c r="AD264" s="33"/>
      <c r="AE264" s="33"/>
      <c r="AT264" s="19" t="s">
        <v>318</v>
      </c>
      <c r="AU264" s="19" t="s">
        <v>89</v>
      </c>
    </row>
    <row r="265" s="13" customFormat="1">
      <c r="A265" s="13"/>
      <c r="B265" s="171"/>
      <c r="C265" s="13"/>
      <c r="D265" s="172" t="s">
        <v>156</v>
      </c>
      <c r="E265" s="173" t="s">
        <v>3</v>
      </c>
      <c r="F265" s="174" t="s">
        <v>896</v>
      </c>
      <c r="G265" s="13"/>
      <c r="H265" s="175">
        <v>16.635000000000002</v>
      </c>
      <c r="I265" s="13"/>
      <c r="J265" s="13"/>
      <c r="K265" s="13"/>
      <c r="L265" s="171"/>
      <c r="M265" s="176"/>
      <c r="N265" s="177"/>
      <c r="O265" s="177"/>
      <c r="P265" s="177"/>
      <c r="Q265" s="177"/>
      <c r="R265" s="177"/>
      <c r="S265" s="177"/>
      <c r="T265" s="178"/>
      <c r="U265" s="13"/>
      <c r="V265" s="13"/>
      <c r="W265" s="13"/>
      <c r="X265" s="13"/>
      <c r="Y265" s="13"/>
      <c r="Z265" s="13"/>
      <c r="AA265" s="13"/>
      <c r="AB265" s="13"/>
      <c r="AC265" s="13"/>
      <c r="AD265" s="13"/>
      <c r="AE265" s="13"/>
      <c r="AT265" s="173" t="s">
        <v>156</v>
      </c>
      <c r="AU265" s="173" t="s">
        <v>89</v>
      </c>
      <c r="AV265" s="13" t="s">
        <v>89</v>
      </c>
      <c r="AW265" s="13" t="s">
        <v>41</v>
      </c>
      <c r="AX265" s="13" t="s">
        <v>79</v>
      </c>
      <c r="AY265" s="173" t="s">
        <v>142</v>
      </c>
    </row>
    <row r="266" s="14" customFormat="1">
      <c r="A266" s="14"/>
      <c r="B266" s="179"/>
      <c r="C266" s="14"/>
      <c r="D266" s="172" t="s">
        <v>156</v>
      </c>
      <c r="E266" s="180" t="s">
        <v>3</v>
      </c>
      <c r="F266" s="181" t="s">
        <v>158</v>
      </c>
      <c r="G266" s="14"/>
      <c r="H266" s="182">
        <v>16.635000000000002</v>
      </c>
      <c r="I266" s="14"/>
      <c r="J266" s="14"/>
      <c r="K266" s="14"/>
      <c r="L266" s="179"/>
      <c r="M266" s="183"/>
      <c r="N266" s="184"/>
      <c r="O266" s="184"/>
      <c r="P266" s="184"/>
      <c r="Q266" s="184"/>
      <c r="R266" s="184"/>
      <c r="S266" s="184"/>
      <c r="T266" s="185"/>
      <c r="U266" s="14"/>
      <c r="V266" s="14"/>
      <c r="W266" s="14"/>
      <c r="X266" s="14"/>
      <c r="Y266" s="14"/>
      <c r="Z266" s="14"/>
      <c r="AA266" s="14"/>
      <c r="AB266" s="14"/>
      <c r="AC266" s="14"/>
      <c r="AD266" s="14"/>
      <c r="AE266" s="14"/>
      <c r="AT266" s="180" t="s">
        <v>156</v>
      </c>
      <c r="AU266" s="180" t="s">
        <v>89</v>
      </c>
      <c r="AV266" s="14" t="s">
        <v>151</v>
      </c>
      <c r="AW266" s="14" t="s">
        <v>4</v>
      </c>
      <c r="AX266" s="14" t="s">
        <v>87</v>
      </c>
      <c r="AY266" s="180" t="s">
        <v>142</v>
      </c>
    </row>
    <row r="267" s="2" customFormat="1" ht="24" customHeight="1">
      <c r="A267" s="33"/>
      <c r="B267" s="158"/>
      <c r="C267" s="159" t="s">
        <v>571</v>
      </c>
      <c r="D267" s="159" t="s">
        <v>145</v>
      </c>
      <c r="E267" s="160" t="s">
        <v>658</v>
      </c>
      <c r="F267" s="161" t="s">
        <v>659</v>
      </c>
      <c r="G267" s="162" t="s">
        <v>354</v>
      </c>
      <c r="H267" s="163">
        <v>16.635000000000002</v>
      </c>
      <c r="I267" s="164">
        <v>112</v>
      </c>
      <c r="J267" s="164">
        <f>ROUND(I267*H267,2)</f>
        <v>1863.1199999999999</v>
      </c>
      <c r="K267" s="161" t="s">
        <v>316</v>
      </c>
      <c r="L267" s="34"/>
      <c r="M267" s="165" t="s">
        <v>3</v>
      </c>
      <c r="N267" s="166" t="s">
        <v>52</v>
      </c>
      <c r="O267" s="167">
        <v>0.246</v>
      </c>
      <c r="P267" s="167">
        <f>O267*H267</f>
        <v>4.0922100000000006</v>
      </c>
      <c r="Q267" s="167">
        <v>0</v>
      </c>
      <c r="R267" s="167">
        <f>Q267*H267</f>
        <v>0</v>
      </c>
      <c r="S267" s="167">
        <v>0</v>
      </c>
      <c r="T267" s="168">
        <f>S267*H267</f>
        <v>0</v>
      </c>
      <c r="U267" s="33"/>
      <c r="V267" s="33"/>
      <c r="W267" s="33"/>
      <c r="X267" s="33"/>
      <c r="Y267" s="33"/>
      <c r="Z267" s="33"/>
      <c r="AA267" s="33"/>
      <c r="AB267" s="33"/>
      <c r="AC267" s="33"/>
      <c r="AD267" s="33"/>
      <c r="AE267" s="33"/>
      <c r="AR267" s="169" t="s">
        <v>151</v>
      </c>
      <c r="AT267" s="169" t="s">
        <v>145</v>
      </c>
      <c r="AU267" s="169" t="s">
        <v>89</v>
      </c>
      <c r="AY267" s="19" t="s">
        <v>142</v>
      </c>
      <c r="BE267" s="170">
        <f>IF(N267="základní",J267,0)</f>
        <v>0</v>
      </c>
      <c r="BF267" s="170">
        <f>IF(N267="snížená",J267,0)</f>
        <v>0</v>
      </c>
      <c r="BG267" s="170">
        <f>IF(N267="zákl. přenesená",J267,0)</f>
        <v>1863.1199999999999</v>
      </c>
      <c r="BH267" s="170">
        <f>IF(N267="sníž. přenesená",J267,0)</f>
        <v>0</v>
      </c>
      <c r="BI267" s="170">
        <f>IF(N267="nulová",J267,0)</f>
        <v>0</v>
      </c>
      <c r="BJ267" s="19" t="s">
        <v>151</v>
      </c>
      <c r="BK267" s="170">
        <f>ROUND(I267*H267,2)</f>
        <v>1863.1199999999999</v>
      </c>
      <c r="BL267" s="19" t="s">
        <v>151</v>
      </c>
      <c r="BM267" s="169" t="s">
        <v>897</v>
      </c>
    </row>
    <row r="268" s="2" customFormat="1">
      <c r="A268" s="33"/>
      <c r="B268" s="34"/>
      <c r="C268" s="33"/>
      <c r="D268" s="172" t="s">
        <v>318</v>
      </c>
      <c r="E268" s="33"/>
      <c r="F268" s="186" t="s">
        <v>661</v>
      </c>
      <c r="G268" s="33"/>
      <c r="H268" s="33"/>
      <c r="I268" s="33"/>
      <c r="J268" s="33"/>
      <c r="K268" s="33"/>
      <c r="L268" s="34"/>
      <c r="M268" s="187"/>
      <c r="N268" s="188"/>
      <c r="O268" s="67"/>
      <c r="P268" s="67"/>
      <c r="Q268" s="67"/>
      <c r="R268" s="67"/>
      <c r="S268" s="67"/>
      <c r="T268" s="68"/>
      <c r="U268" s="33"/>
      <c r="V268" s="33"/>
      <c r="W268" s="33"/>
      <c r="X268" s="33"/>
      <c r="Y268" s="33"/>
      <c r="Z268" s="33"/>
      <c r="AA268" s="33"/>
      <c r="AB268" s="33"/>
      <c r="AC268" s="33"/>
      <c r="AD268" s="33"/>
      <c r="AE268" s="33"/>
      <c r="AT268" s="19" t="s">
        <v>318</v>
      </c>
      <c r="AU268" s="19" t="s">
        <v>89</v>
      </c>
    </row>
    <row r="269" s="2" customFormat="1" ht="24" customHeight="1">
      <c r="A269" s="33"/>
      <c r="B269" s="158"/>
      <c r="C269" s="159" t="s">
        <v>575</v>
      </c>
      <c r="D269" s="159" t="s">
        <v>145</v>
      </c>
      <c r="E269" s="160" t="s">
        <v>663</v>
      </c>
      <c r="F269" s="161" t="s">
        <v>664</v>
      </c>
      <c r="G269" s="162" t="s">
        <v>354</v>
      </c>
      <c r="H269" s="163">
        <v>149.715</v>
      </c>
      <c r="I269" s="164">
        <v>25.699999999999999</v>
      </c>
      <c r="J269" s="164">
        <f>ROUND(I269*H269,2)</f>
        <v>3847.6799999999998</v>
      </c>
      <c r="K269" s="161" t="s">
        <v>316</v>
      </c>
      <c r="L269" s="34"/>
      <c r="M269" s="165" t="s">
        <v>3</v>
      </c>
      <c r="N269" s="166" t="s">
        <v>52</v>
      </c>
      <c r="O269" s="167">
        <v>0.017000000000000001</v>
      </c>
      <c r="P269" s="167">
        <f>O269*H269</f>
        <v>2.5451550000000003</v>
      </c>
      <c r="Q269" s="167">
        <v>0</v>
      </c>
      <c r="R269" s="167">
        <f>Q269*H269</f>
        <v>0</v>
      </c>
      <c r="S269" s="167">
        <v>0</v>
      </c>
      <c r="T269" s="168">
        <f>S269*H269</f>
        <v>0</v>
      </c>
      <c r="U269" s="33"/>
      <c r="V269" s="33"/>
      <c r="W269" s="33"/>
      <c r="X269" s="33"/>
      <c r="Y269" s="33"/>
      <c r="Z269" s="33"/>
      <c r="AA269" s="33"/>
      <c r="AB269" s="33"/>
      <c r="AC269" s="33"/>
      <c r="AD269" s="33"/>
      <c r="AE269" s="33"/>
      <c r="AR269" s="169" t="s">
        <v>151</v>
      </c>
      <c r="AT269" s="169" t="s">
        <v>145</v>
      </c>
      <c r="AU269" s="169" t="s">
        <v>89</v>
      </c>
      <c r="AY269" s="19" t="s">
        <v>142</v>
      </c>
      <c r="BE269" s="170">
        <f>IF(N269="základní",J269,0)</f>
        <v>0</v>
      </c>
      <c r="BF269" s="170">
        <f>IF(N269="snížená",J269,0)</f>
        <v>0</v>
      </c>
      <c r="BG269" s="170">
        <f>IF(N269="zákl. přenesená",J269,0)</f>
        <v>3847.6799999999998</v>
      </c>
      <c r="BH269" s="170">
        <f>IF(N269="sníž. přenesená",J269,0)</f>
        <v>0</v>
      </c>
      <c r="BI269" s="170">
        <f>IF(N269="nulová",J269,0)</f>
        <v>0</v>
      </c>
      <c r="BJ269" s="19" t="s">
        <v>151</v>
      </c>
      <c r="BK269" s="170">
        <f>ROUND(I269*H269,2)</f>
        <v>3847.6799999999998</v>
      </c>
      <c r="BL269" s="19" t="s">
        <v>151</v>
      </c>
      <c r="BM269" s="169" t="s">
        <v>898</v>
      </c>
    </row>
    <row r="270" s="2" customFormat="1">
      <c r="A270" s="33"/>
      <c r="B270" s="34"/>
      <c r="C270" s="33"/>
      <c r="D270" s="172" t="s">
        <v>318</v>
      </c>
      <c r="E270" s="33"/>
      <c r="F270" s="186" t="s">
        <v>661</v>
      </c>
      <c r="G270" s="33"/>
      <c r="H270" s="33"/>
      <c r="I270" s="33"/>
      <c r="J270" s="33"/>
      <c r="K270" s="33"/>
      <c r="L270" s="34"/>
      <c r="M270" s="187"/>
      <c r="N270" s="188"/>
      <c r="O270" s="67"/>
      <c r="P270" s="67"/>
      <c r="Q270" s="67"/>
      <c r="R270" s="67"/>
      <c r="S270" s="67"/>
      <c r="T270" s="68"/>
      <c r="U270" s="33"/>
      <c r="V270" s="33"/>
      <c r="W270" s="33"/>
      <c r="X270" s="33"/>
      <c r="Y270" s="33"/>
      <c r="Z270" s="33"/>
      <c r="AA270" s="33"/>
      <c r="AB270" s="33"/>
      <c r="AC270" s="33"/>
      <c r="AD270" s="33"/>
      <c r="AE270" s="33"/>
      <c r="AT270" s="19" t="s">
        <v>318</v>
      </c>
      <c r="AU270" s="19" t="s">
        <v>89</v>
      </c>
    </row>
    <row r="271" s="2" customFormat="1">
      <c r="A271" s="33"/>
      <c r="B271" s="34"/>
      <c r="C271" s="33"/>
      <c r="D271" s="172" t="s">
        <v>217</v>
      </c>
      <c r="E271" s="33"/>
      <c r="F271" s="186" t="s">
        <v>666</v>
      </c>
      <c r="G271" s="33"/>
      <c r="H271" s="33"/>
      <c r="I271" s="33"/>
      <c r="J271" s="33"/>
      <c r="K271" s="33"/>
      <c r="L271" s="34"/>
      <c r="M271" s="187"/>
      <c r="N271" s="188"/>
      <c r="O271" s="67"/>
      <c r="P271" s="67"/>
      <c r="Q271" s="67"/>
      <c r="R271" s="67"/>
      <c r="S271" s="67"/>
      <c r="T271" s="68"/>
      <c r="U271" s="33"/>
      <c r="V271" s="33"/>
      <c r="W271" s="33"/>
      <c r="X271" s="33"/>
      <c r="Y271" s="33"/>
      <c r="Z271" s="33"/>
      <c r="AA271" s="33"/>
      <c r="AB271" s="33"/>
      <c r="AC271" s="33"/>
      <c r="AD271" s="33"/>
      <c r="AE271" s="33"/>
      <c r="AT271" s="19" t="s">
        <v>217</v>
      </c>
      <c r="AU271" s="19" t="s">
        <v>89</v>
      </c>
    </row>
    <row r="272" s="13" customFormat="1">
      <c r="A272" s="13"/>
      <c r="B272" s="171"/>
      <c r="C272" s="13"/>
      <c r="D272" s="172" t="s">
        <v>156</v>
      </c>
      <c r="E272" s="173" t="s">
        <v>3</v>
      </c>
      <c r="F272" s="174" t="s">
        <v>899</v>
      </c>
      <c r="G272" s="13"/>
      <c r="H272" s="175">
        <v>149.715</v>
      </c>
      <c r="I272" s="13"/>
      <c r="J272" s="13"/>
      <c r="K272" s="13"/>
      <c r="L272" s="171"/>
      <c r="M272" s="176"/>
      <c r="N272" s="177"/>
      <c r="O272" s="177"/>
      <c r="P272" s="177"/>
      <c r="Q272" s="177"/>
      <c r="R272" s="177"/>
      <c r="S272" s="177"/>
      <c r="T272" s="178"/>
      <c r="U272" s="13"/>
      <c r="V272" s="13"/>
      <c r="W272" s="13"/>
      <c r="X272" s="13"/>
      <c r="Y272" s="13"/>
      <c r="Z272" s="13"/>
      <c r="AA272" s="13"/>
      <c r="AB272" s="13"/>
      <c r="AC272" s="13"/>
      <c r="AD272" s="13"/>
      <c r="AE272" s="13"/>
      <c r="AT272" s="173" t="s">
        <v>156</v>
      </c>
      <c r="AU272" s="173" t="s">
        <v>89</v>
      </c>
      <c r="AV272" s="13" t="s">
        <v>89</v>
      </c>
      <c r="AW272" s="13" t="s">
        <v>41</v>
      </c>
      <c r="AX272" s="13" t="s">
        <v>87</v>
      </c>
      <c r="AY272" s="173" t="s">
        <v>142</v>
      </c>
    </row>
    <row r="273" s="12" customFormat="1" ht="22.8" customHeight="1">
      <c r="A273" s="12"/>
      <c r="B273" s="146"/>
      <c r="C273" s="12"/>
      <c r="D273" s="147" t="s">
        <v>78</v>
      </c>
      <c r="E273" s="156" t="s">
        <v>668</v>
      </c>
      <c r="F273" s="156" t="s">
        <v>669</v>
      </c>
      <c r="G273" s="12"/>
      <c r="H273" s="12"/>
      <c r="I273" s="12"/>
      <c r="J273" s="157">
        <f>BK273</f>
        <v>14940.43</v>
      </c>
      <c r="K273" s="12"/>
      <c r="L273" s="146"/>
      <c r="M273" s="150"/>
      <c r="N273" s="151"/>
      <c r="O273" s="151"/>
      <c r="P273" s="152">
        <f>SUM(P274:P275)</f>
        <v>51.116415000000003</v>
      </c>
      <c r="Q273" s="151"/>
      <c r="R273" s="152">
        <f>SUM(R274:R275)</f>
        <v>0</v>
      </c>
      <c r="S273" s="151"/>
      <c r="T273" s="153">
        <f>SUM(T274:T275)</f>
        <v>0</v>
      </c>
      <c r="U273" s="12"/>
      <c r="V273" s="12"/>
      <c r="W273" s="12"/>
      <c r="X273" s="12"/>
      <c r="Y273" s="12"/>
      <c r="Z273" s="12"/>
      <c r="AA273" s="12"/>
      <c r="AB273" s="12"/>
      <c r="AC273" s="12"/>
      <c r="AD273" s="12"/>
      <c r="AE273" s="12"/>
      <c r="AR273" s="147" t="s">
        <v>87</v>
      </c>
      <c r="AT273" s="154" t="s">
        <v>78</v>
      </c>
      <c r="AU273" s="154" t="s">
        <v>87</v>
      </c>
      <c r="AY273" s="147" t="s">
        <v>142</v>
      </c>
      <c r="BK273" s="155">
        <f>SUM(BK274:BK275)</f>
        <v>14940.43</v>
      </c>
    </row>
    <row r="274" s="2" customFormat="1" ht="24" customHeight="1">
      <c r="A274" s="33"/>
      <c r="B274" s="158"/>
      <c r="C274" s="159" t="s">
        <v>581</v>
      </c>
      <c r="D274" s="159" t="s">
        <v>145</v>
      </c>
      <c r="E274" s="160" t="s">
        <v>900</v>
      </c>
      <c r="F274" s="161" t="s">
        <v>901</v>
      </c>
      <c r="G274" s="162" t="s">
        <v>354</v>
      </c>
      <c r="H274" s="163">
        <v>83.935000000000002</v>
      </c>
      <c r="I274" s="164">
        <v>178</v>
      </c>
      <c r="J274" s="164">
        <f>ROUND(I274*H274,2)</f>
        <v>14940.43</v>
      </c>
      <c r="K274" s="161" t="s">
        <v>316</v>
      </c>
      <c r="L274" s="34"/>
      <c r="M274" s="165" t="s">
        <v>3</v>
      </c>
      <c r="N274" s="166" t="s">
        <v>52</v>
      </c>
      <c r="O274" s="167">
        <v>0.60899999999999999</v>
      </c>
      <c r="P274" s="167">
        <f>O274*H274</f>
        <v>51.116415000000003</v>
      </c>
      <c r="Q274" s="167">
        <v>0</v>
      </c>
      <c r="R274" s="167">
        <f>Q274*H274</f>
        <v>0</v>
      </c>
      <c r="S274" s="167">
        <v>0</v>
      </c>
      <c r="T274" s="168">
        <f>S274*H274</f>
        <v>0</v>
      </c>
      <c r="U274" s="33"/>
      <c r="V274" s="33"/>
      <c r="W274" s="33"/>
      <c r="X274" s="33"/>
      <c r="Y274" s="33"/>
      <c r="Z274" s="33"/>
      <c r="AA274" s="33"/>
      <c r="AB274" s="33"/>
      <c r="AC274" s="33"/>
      <c r="AD274" s="33"/>
      <c r="AE274" s="33"/>
      <c r="AR274" s="169" t="s">
        <v>151</v>
      </c>
      <c r="AT274" s="169" t="s">
        <v>145</v>
      </c>
      <c r="AU274" s="169" t="s">
        <v>89</v>
      </c>
      <c r="AY274" s="19" t="s">
        <v>142</v>
      </c>
      <c r="BE274" s="170">
        <f>IF(N274="základní",J274,0)</f>
        <v>0</v>
      </c>
      <c r="BF274" s="170">
        <f>IF(N274="snížená",J274,0)</f>
        <v>0</v>
      </c>
      <c r="BG274" s="170">
        <f>IF(N274="zákl. přenesená",J274,0)</f>
        <v>14940.43</v>
      </c>
      <c r="BH274" s="170">
        <f>IF(N274="sníž. přenesená",J274,0)</f>
        <v>0</v>
      </c>
      <c r="BI274" s="170">
        <f>IF(N274="nulová",J274,0)</f>
        <v>0</v>
      </c>
      <c r="BJ274" s="19" t="s">
        <v>151</v>
      </c>
      <c r="BK274" s="170">
        <f>ROUND(I274*H274,2)</f>
        <v>14940.43</v>
      </c>
      <c r="BL274" s="19" t="s">
        <v>151</v>
      </c>
      <c r="BM274" s="169" t="s">
        <v>902</v>
      </c>
    </row>
    <row r="275" s="2" customFormat="1">
      <c r="A275" s="33"/>
      <c r="B275" s="34"/>
      <c r="C275" s="33"/>
      <c r="D275" s="172" t="s">
        <v>318</v>
      </c>
      <c r="E275" s="33"/>
      <c r="F275" s="186" t="s">
        <v>903</v>
      </c>
      <c r="G275" s="33"/>
      <c r="H275" s="33"/>
      <c r="I275" s="33"/>
      <c r="J275" s="33"/>
      <c r="K275" s="33"/>
      <c r="L275" s="34"/>
      <c r="M275" s="201"/>
      <c r="N275" s="202"/>
      <c r="O275" s="203"/>
      <c r="P275" s="203"/>
      <c r="Q275" s="203"/>
      <c r="R275" s="203"/>
      <c r="S275" s="203"/>
      <c r="T275" s="204"/>
      <c r="U275" s="33"/>
      <c r="V275" s="33"/>
      <c r="W275" s="33"/>
      <c r="X275" s="33"/>
      <c r="Y275" s="33"/>
      <c r="Z275" s="33"/>
      <c r="AA275" s="33"/>
      <c r="AB275" s="33"/>
      <c r="AC275" s="33"/>
      <c r="AD275" s="33"/>
      <c r="AE275" s="33"/>
      <c r="AT275" s="19" t="s">
        <v>318</v>
      </c>
      <c r="AU275" s="19" t="s">
        <v>89</v>
      </c>
    </row>
    <row r="276" s="2" customFormat="1" ht="6.96" customHeight="1">
      <c r="A276" s="33"/>
      <c r="B276" s="50"/>
      <c r="C276" s="51"/>
      <c r="D276" s="51"/>
      <c r="E276" s="51"/>
      <c r="F276" s="51"/>
      <c r="G276" s="51"/>
      <c r="H276" s="51"/>
      <c r="I276" s="51"/>
      <c r="J276" s="51"/>
      <c r="K276" s="51"/>
      <c r="L276" s="34"/>
      <c r="M276" s="33"/>
      <c r="O276" s="33"/>
      <c r="P276" s="33"/>
      <c r="Q276" s="33"/>
      <c r="R276" s="33"/>
      <c r="S276" s="33"/>
      <c r="T276" s="33"/>
      <c r="U276" s="33"/>
      <c r="V276" s="33"/>
      <c r="W276" s="33"/>
      <c r="X276" s="33"/>
      <c r="Y276" s="33"/>
      <c r="Z276" s="33"/>
      <c r="AA276" s="33"/>
      <c r="AB276" s="33"/>
      <c r="AC276" s="33"/>
      <c r="AD276" s="33"/>
      <c r="AE276" s="33"/>
    </row>
  </sheetData>
  <autoFilter ref="C85:K275"/>
  <mergeCells count="8">
    <mergeCell ref="E7:H7"/>
    <mergeCell ref="E9:H9"/>
    <mergeCell ref="E27:H27"/>
    <mergeCell ref="E48:H48"/>
    <mergeCell ref="E50:H50"/>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1">
      <c r="A1" s="109"/>
    </row>
    <row r="2" s="1" customFormat="1" ht="36.96" customHeight="1">
      <c r="L2" s="18" t="s">
        <v>6</v>
      </c>
      <c r="M2" s="1"/>
      <c r="N2" s="1"/>
      <c r="O2" s="1"/>
      <c r="P2" s="1"/>
      <c r="Q2" s="1"/>
      <c r="R2" s="1"/>
      <c r="S2" s="1"/>
      <c r="T2" s="1"/>
      <c r="U2" s="1"/>
      <c r="V2" s="1"/>
      <c r="AT2" s="19" t="s">
        <v>100</v>
      </c>
      <c r="AZ2" s="205" t="s">
        <v>904</v>
      </c>
      <c r="BA2" s="205" t="s">
        <v>904</v>
      </c>
      <c r="BB2" s="205" t="s">
        <v>3</v>
      </c>
      <c r="BC2" s="205" t="s">
        <v>905</v>
      </c>
      <c r="BD2" s="205" t="s">
        <v>89</v>
      </c>
    </row>
    <row r="3" s="1" customFormat="1" ht="6.96" customHeight="1">
      <c r="B3" s="20"/>
      <c r="C3" s="21"/>
      <c r="D3" s="21"/>
      <c r="E3" s="21"/>
      <c r="F3" s="21"/>
      <c r="G3" s="21"/>
      <c r="H3" s="21"/>
      <c r="I3" s="21"/>
      <c r="J3" s="21"/>
      <c r="K3" s="21"/>
      <c r="L3" s="22"/>
      <c r="AT3" s="19" t="s">
        <v>89</v>
      </c>
    </row>
    <row r="4" s="1" customFormat="1" ht="24.96" customHeight="1">
      <c r="B4" s="22"/>
      <c r="D4" s="23" t="s">
        <v>112</v>
      </c>
      <c r="L4" s="22"/>
      <c r="M4" s="110" t="s">
        <v>11</v>
      </c>
      <c r="AT4" s="19" t="s">
        <v>41</v>
      </c>
    </row>
    <row r="5" s="1" customFormat="1" ht="6.96" customHeight="1">
      <c r="B5" s="22"/>
      <c r="L5" s="22"/>
    </row>
    <row r="6" s="1" customFormat="1" ht="12" customHeight="1">
      <c r="B6" s="22"/>
      <c r="D6" s="29" t="s">
        <v>15</v>
      </c>
      <c r="L6" s="22"/>
    </row>
    <row r="7" s="1" customFormat="1" ht="16.5" customHeight="1">
      <c r="B7" s="22"/>
      <c r="E7" s="111" t="str">
        <f>'Rekapitulace stavby'!K6</f>
        <v>REKONSTRUKCE BUDOVY OŘ PLZEŇ, TRÄGEROVA ULICE, ČESKÉ BUDĚJOVICE</v>
      </c>
      <c r="F7" s="29"/>
      <c r="G7" s="29"/>
      <c r="H7" s="29"/>
      <c r="L7" s="22"/>
    </row>
    <row r="8" s="2" customFormat="1" ht="12" customHeight="1">
      <c r="A8" s="33"/>
      <c r="B8" s="34"/>
      <c r="C8" s="33"/>
      <c r="D8" s="29" t="s">
        <v>113</v>
      </c>
      <c r="E8" s="33"/>
      <c r="F8" s="33"/>
      <c r="G8" s="33"/>
      <c r="H8" s="33"/>
      <c r="I8" s="33"/>
      <c r="J8" s="33"/>
      <c r="K8" s="33"/>
      <c r="L8" s="112"/>
      <c r="S8" s="33"/>
      <c r="T8" s="33"/>
      <c r="U8" s="33"/>
      <c r="V8" s="33"/>
      <c r="W8" s="33"/>
      <c r="X8" s="33"/>
      <c r="Y8" s="33"/>
      <c r="Z8" s="33"/>
      <c r="AA8" s="33"/>
      <c r="AB8" s="33"/>
      <c r="AC8" s="33"/>
      <c r="AD8" s="33"/>
      <c r="AE8" s="33"/>
    </row>
    <row r="9" s="2" customFormat="1" ht="16.5" customHeight="1">
      <c r="A9" s="33"/>
      <c r="B9" s="34"/>
      <c r="C9" s="33"/>
      <c r="D9" s="33"/>
      <c r="E9" s="57" t="s">
        <v>906</v>
      </c>
      <c r="F9" s="33"/>
      <c r="G9" s="33"/>
      <c r="H9" s="33"/>
      <c r="I9" s="33"/>
      <c r="J9" s="33"/>
      <c r="K9" s="33"/>
      <c r="L9" s="112"/>
      <c r="S9" s="33"/>
      <c r="T9" s="33"/>
      <c r="U9" s="33"/>
      <c r="V9" s="33"/>
      <c r="W9" s="33"/>
      <c r="X9" s="33"/>
      <c r="Y9" s="33"/>
      <c r="Z9" s="33"/>
      <c r="AA9" s="33"/>
      <c r="AB9" s="33"/>
      <c r="AC9" s="33"/>
      <c r="AD9" s="33"/>
      <c r="AE9" s="33"/>
    </row>
    <row r="10" s="2" customFormat="1">
      <c r="A10" s="33"/>
      <c r="B10" s="34"/>
      <c r="C10" s="33"/>
      <c r="D10" s="33"/>
      <c r="E10" s="33"/>
      <c r="F10" s="33"/>
      <c r="G10" s="33"/>
      <c r="H10" s="33"/>
      <c r="I10" s="33"/>
      <c r="J10" s="33"/>
      <c r="K10" s="33"/>
      <c r="L10" s="112"/>
      <c r="S10" s="33"/>
      <c r="T10" s="33"/>
      <c r="U10" s="33"/>
      <c r="V10" s="33"/>
      <c r="W10" s="33"/>
      <c r="X10" s="33"/>
      <c r="Y10" s="33"/>
      <c r="Z10" s="33"/>
      <c r="AA10" s="33"/>
      <c r="AB10" s="33"/>
      <c r="AC10" s="33"/>
      <c r="AD10" s="33"/>
      <c r="AE10" s="33"/>
    </row>
    <row r="11" s="2" customFormat="1" ht="12" customHeight="1">
      <c r="A11" s="33"/>
      <c r="B11" s="34"/>
      <c r="C11" s="33"/>
      <c r="D11" s="29" t="s">
        <v>17</v>
      </c>
      <c r="E11" s="33"/>
      <c r="F11" s="26" t="s">
        <v>18</v>
      </c>
      <c r="G11" s="33"/>
      <c r="H11" s="33"/>
      <c r="I11" s="29" t="s">
        <v>19</v>
      </c>
      <c r="J11" s="26" t="s">
        <v>20</v>
      </c>
      <c r="K11" s="33"/>
      <c r="L11" s="112"/>
      <c r="S11" s="33"/>
      <c r="T11" s="33"/>
      <c r="U11" s="33"/>
      <c r="V11" s="33"/>
      <c r="W11" s="33"/>
      <c r="X11" s="33"/>
      <c r="Y11" s="33"/>
      <c r="Z11" s="33"/>
      <c r="AA11" s="33"/>
      <c r="AB11" s="33"/>
      <c r="AC11" s="33"/>
      <c r="AD11" s="33"/>
      <c r="AE11" s="33"/>
    </row>
    <row r="12" s="2" customFormat="1" ht="12" customHeight="1">
      <c r="A12" s="33"/>
      <c r="B12" s="34"/>
      <c r="C12" s="33"/>
      <c r="D12" s="29" t="s">
        <v>21</v>
      </c>
      <c r="E12" s="33"/>
      <c r="F12" s="26" t="s">
        <v>22</v>
      </c>
      <c r="G12" s="33"/>
      <c r="H12" s="33"/>
      <c r="I12" s="29" t="s">
        <v>23</v>
      </c>
      <c r="J12" s="59" t="str">
        <f>'Rekapitulace stavby'!AN8</f>
        <v>25. 7. 2019</v>
      </c>
      <c r="K12" s="33"/>
      <c r="L12" s="112"/>
      <c r="S12" s="33"/>
      <c r="T12" s="33"/>
      <c r="U12" s="33"/>
      <c r="V12" s="33"/>
      <c r="W12" s="33"/>
      <c r="X12" s="33"/>
      <c r="Y12" s="33"/>
      <c r="Z12" s="33"/>
      <c r="AA12" s="33"/>
      <c r="AB12" s="33"/>
      <c r="AC12" s="33"/>
      <c r="AD12" s="33"/>
      <c r="AE12" s="33"/>
    </row>
    <row r="13" s="2" customFormat="1" ht="21.84" customHeight="1">
      <c r="A13" s="33"/>
      <c r="B13" s="34"/>
      <c r="C13" s="33"/>
      <c r="D13" s="25" t="s">
        <v>25</v>
      </c>
      <c r="E13" s="33"/>
      <c r="F13" s="30" t="s">
        <v>26</v>
      </c>
      <c r="G13" s="33"/>
      <c r="H13" s="33"/>
      <c r="I13" s="25" t="s">
        <v>27</v>
      </c>
      <c r="J13" s="30" t="s">
        <v>28</v>
      </c>
      <c r="K13" s="33"/>
      <c r="L13" s="112"/>
      <c r="S13" s="33"/>
      <c r="T13" s="33"/>
      <c r="U13" s="33"/>
      <c r="V13" s="33"/>
      <c r="W13" s="33"/>
      <c r="X13" s="33"/>
      <c r="Y13" s="33"/>
      <c r="Z13" s="33"/>
      <c r="AA13" s="33"/>
      <c r="AB13" s="33"/>
      <c r="AC13" s="33"/>
      <c r="AD13" s="33"/>
      <c r="AE13" s="33"/>
    </row>
    <row r="14" s="2" customFormat="1" ht="12" customHeight="1">
      <c r="A14" s="33"/>
      <c r="B14" s="34"/>
      <c r="C14" s="33"/>
      <c r="D14" s="29" t="s">
        <v>29</v>
      </c>
      <c r="E14" s="33"/>
      <c r="F14" s="33"/>
      <c r="G14" s="33"/>
      <c r="H14" s="33"/>
      <c r="I14" s="29" t="s">
        <v>30</v>
      </c>
      <c r="J14" s="26" t="s">
        <v>31</v>
      </c>
      <c r="K14" s="33"/>
      <c r="L14" s="112"/>
      <c r="S14" s="33"/>
      <c r="T14" s="33"/>
      <c r="U14" s="33"/>
      <c r="V14" s="33"/>
      <c r="W14" s="33"/>
      <c r="X14" s="33"/>
      <c r="Y14" s="33"/>
      <c r="Z14" s="33"/>
      <c r="AA14" s="33"/>
      <c r="AB14" s="33"/>
      <c r="AC14" s="33"/>
      <c r="AD14" s="33"/>
      <c r="AE14" s="33"/>
    </row>
    <row r="15" s="2" customFormat="1" ht="18" customHeight="1">
      <c r="A15" s="33"/>
      <c r="B15" s="34"/>
      <c r="C15" s="33"/>
      <c r="D15" s="33"/>
      <c r="E15" s="26" t="s">
        <v>32</v>
      </c>
      <c r="F15" s="33"/>
      <c r="G15" s="33"/>
      <c r="H15" s="33"/>
      <c r="I15" s="29" t="s">
        <v>33</v>
      </c>
      <c r="J15" s="26" t="s">
        <v>34</v>
      </c>
      <c r="K15" s="33"/>
      <c r="L15" s="112"/>
      <c r="S15" s="33"/>
      <c r="T15" s="33"/>
      <c r="U15" s="33"/>
      <c r="V15" s="33"/>
      <c r="W15" s="33"/>
      <c r="X15" s="33"/>
      <c r="Y15" s="33"/>
      <c r="Z15" s="33"/>
      <c r="AA15" s="33"/>
      <c r="AB15" s="33"/>
      <c r="AC15" s="33"/>
      <c r="AD15" s="33"/>
      <c r="AE15" s="33"/>
    </row>
    <row r="16" s="2" customFormat="1" ht="6.96" customHeight="1">
      <c r="A16" s="33"/>
      <c r="B16" s="34"/>
      <c r="C16" s="33"/>
      <c r="D16" s="33"/>
      <c r="E16" s="33"/>
      <c r="F16" s="33"/>
      <c r="G16" s="33"/>
      <c r="H16" s="33"/>
      <c r="I16" s="33"/>
      <c r="J16" s="33"/>
      <c r="K16" s="33"/>
      <c r="L16" s="112"/>
      <c r="S16" s="33"/>
      <c r="T16" s="33"/>
      <c r="U16" s="33"/>
      <c r="V16" s="33"/>
      <c r="W16" s="33"/>
      <c r="X16" s="33"/>
      <c r="Y16" s="33"/>
      <c r="Z16" s="33"/>
      <c r="AA16" s="33"/>
      <c r="AB16" s="33"/>
      <c r="AC16" s="33"/>
      <c r="AD16" s="33"/>
      <c r="AE16" s="33"/>
    </row>
    <row r="17" s="2" customFormat="1" ht="12" customHeight="1">
      <c r="A17" s="33"/>
      <c r="B17" s="34"/>
      <c r="C17" s="33"/>
      <c r="D17" s="29" t="s">
        <v>35</v>
      </c>
      <c r="E17" s="33"/>
      <c r="F17" s="33"/>
      <c r="G17" s="33"/>
      <c r="H17" s="33"/>
      <c r="I17" s="29" t="s">
        <v>30</v>
      </c>
      <c r="J17" s="26" t="s">
        <v>3</v>
      </c>
      <c r="K17" s="33"/>
      <c r="L17" s="112"/>
      <c r="S17" s="33"/>
      <c r="T17" s="33"/>
      <c r="U17" s="33"/>
      <c r="V17" s="33"/>
      <c r="W17" s="33"/>
      <c r="X17" s="33"/>
      <c r="Y17" s="33"/>
      <c r="Z17" s="33"/>
      <c r="AA17" s="33"/>
      <c r="AB17" s="33"/>
      <c r="AC17" s="33"/>
      <c r="AD17" s="33"/>
      <c r="AE17" s="33"/>
    </row>
    <row r="18" s="2" customFormat="1" ht="18" customHeight="1">
      <c r="A18" s="33"/>
      <c r="B18" s="34"/>
      <c r="C18" s="33"/>
      <c r="D18" s="33"/>
      <c r="E18" s="26" t="s">
        <v>36</v>
      </c>
      <c r="F18" s="33"/>
      <c r="G18" s="33"/>
      <c r="H18" s="33"/>
      <c r="I18" s="29" t="s">
        <v>33</v>
      </c>
      <c r="J18" s="26" t="s">
        <v>3</v>
      </c>
      <c r="K18" s="33"/>
      <c r="L18" s="112"/>
      <c r="S18" s="33"/>
      <c r="T18" s="33"/>
      <c r="U18" s="33"/>
      <c r="V18" s="33"/>
      <c r="W18" s="33"/>
      <c r="X18" s="33"/>
      <c r="Y18" s="33"/>
      <c r="Z18" s="33"/>
      <c r="AA18" s="33"/>
      <c r="AB18" s="33"/>
      <c r="AC18" s="33"/>
      <c r="AD18" s="33"/>
      <c r="AE18" s="33"/>
    </row>
    <row r="19" s="2" customFormat="1" ht="6.96" customHeight="1">
      <c r="A19" s="33"/>
      <c r="B19" s="34"/>
      <c r="C19" s="33"/>
      <c r="D19" s="33"/>
      <c r="E19" s="33"/>
      <c r="F19" s="33"/>
      <c r="G19" s="33"/>
      <c r="H19" s="33"/>
      <c r="I19" s="33"/>
      <c r="J19" s="33"/>
      <c r="K19" s="33"/>
      <c r="L19" s="112"/>
      <c r="S19" s="33"/>
      <c r="T19" s="33"/>
      <c r="U19" s="33"/>
      <c r="V19" s="33"/>
      <c r="W19" s="33"/>
      <c r="X19" s="33"/>
      <c r="Y19" s="33"/>
      <c r="Z19" s="33"/>
      <c r="AA19" s="33"/>
      <c r="AB19" s="33"/>
      <c r="AC19" s="33"/>
      <c r="AD19" s="33"/>
      <c r="AE19" s="33"/>
    </row>
    <row r="20" s="2" customFormat="1" ht="12" customHeight="1">
      <c r="A20" s="33"/>
      <c r="B20" s="34"/>
      <c r="C20" s="33"/>
      <c r="D20" s="29" t="s">
        <v>37</v>
      </c>
      <c r="E20" s="33"/>
      <c r="F20" s="33"/>
      <c r="G20" s="33"/>
      <c r="H20" s="33"/>
      <c r="I20" s="29" t="s">
        <v>30</v>
      </c>
      <c r="J20" s="26" t="s">
        <v>38</v>
      </c>
      <c r="K20" s="33"/>
      <c r="L20" s="112"/>
      <c r="S20" s="33"/>
      <c r="T20" s="33"/>
      <c r="U20" s="33"/>
      <c r="V20" s="33"/>
      <c r="W20" s="33"/>
      <c r="X20" s="33"/>
      <c r="Y20" s="33"/>
      <c r="Z20" s="33"/>
      <c r="AA20" s="33"/>
      <c r="AB20" s="33"/>
      <c r="AC20" s="33"/>
      <c r="AD20" s="33"/>
      <c r="AE20" s="33"/>
    </row>
    <row r="21" s="2" customFormat="1" ht="18" customHeight="1">
      <c r="A21" s="33"/>
      <c r="B21" s="34"/>
      <c r="C21" s="33"/>
      <c r="D21" s="33"/>
      <c r="E21" s="26" t="s">
        <v>39</v>
      </c>
      <c r="F21" s="33"/>
      <c r="G21" s="33"/>
      <c r="H21" s="33"/>
      <c r="I21" s="29" t="s">
        <v>33</v>
      </c>
      <c r="J21" s="26" t="s">
        <v>40</v>
      </c>
      <c r="K21" s="33"/>
      <c r="L21" s="112"/>
      <c r="S21" s="33"/>
      <c r="T21" s="33"/>
      <c r="U21" s="33"/>
      <c r="V21" s="33"/>
      <c r="W21" s="33"/>
      <c r="X21" s="33"/>
      <c r="Y21" s="33"/>
      <c r="Z21" s="33"/>
      <c r="AA21" s="33"/>
      <c r="AB21" s="33"/>
      <c r="AC21" s="33"/>
      <c r="AD21" s="33"/>
      <c r="AE21" s="33"/>
    </row>
    <row r="22" s="2" customFormat="1" ht="6.96" customHeight="1">
      <c r="A22" s="33"/>
      <c r="B22" s="34"/>
      <c r="C22" s="33"/>
      <c r="D22" s="33"/>
      <c r="E22" s="33"/>
      <c r="F22" s="33"/>
      <c r="G22" s="33"/>
      <c r="H22" s="33"/>
      <c r="I22" s="33"/>
      <c r="J22" s="33"/>
      <c r="K22" s="33"/>
      <c r="L22" s="112"/>
      <c r="S22" s="33"/>
      <c r="T22" s="33"/>
      <c r="U22" s="33"/>
      <c r="V22" s="33"/>
      <c r="W22" s="33"/>
      <c r="X22" s="33"/>
      <c r="Y22" s="33"/>
      <c r="Z22" s="33"/>
      <c r="AA22" s="33"/>
      <c r="AB22" s="33"/>
      <c r="AC22" s="33"/>
      <c r="AD22" s="33"/>
      <c r="AE22" s="33"/>
    </row>
    <row r="23" s="2" customFormat="1" ht="12" customHeight="1">
      <c r="A23" s="33"/>
      <c r="B23" s="34"/>
      <c r="C23" s="33"/>
      <c r="D23" s="29" t="s">
        <v>42</v>
      </c>
      <c r="E23" s="33"/>
      <c r="F23" s="33"/>
      <c r="G23" s="33"/>
      <c r="H23" s="33"/>
      <c r="I23" s="29" t="s">
        <v>30</v>
      </c>
      <c r="J23" s="26" t="s">
        <v>3</v>
      </c>
      <c r="K23" s="33"/>
      <c r="L23" s="112"/>
      <c r="S23" s="33"/>
      <c r="T23" s="33"/>
      <c r="U23" s="33"/>
      <c r="V23" s="33"/>
      <c r="W23" s="33"/>
      <c r="X23" s="33"/>
      <c r="Y23" s="33"/>
      <c r="Z23" s="33"/>
      <c r="AA23" s="33"/>
      <c r="AB23" s="33"/>
      <c r="AC23" s="33"/>
      <c r="AD23" s="33"/>
      <c r="AE23" s="33"/>
    </row>
    <row r="24" s="2" customFormat="1" ht="18" customHeight="1">
      <c r="A24" s="33"/>
      <c r="B24" s="34"/>
      <c r="C24" s="33"/>
      <c r="D24" s="33"/>
      <c r="E24" s="26" t="s">
        <v>36</v>
      </c>
      <c r="F24" s="33"/>
      <c r="G24" s="33"/>
      <c r="H24" s="33"/>
      <c r="I24" s="29" t="s">
        <v>33</v>
      </c>
      <c r="J24" s="26" t="s">
        <v>3</v>
      </c>
      <c r="K24" s="33"/>
      <c r="L24" s="112"/>
      <c r="S24" s="33"/>
      <c r="T24" s="33"/>
      <c r="U24" s="33"/>
      <c r="V24" s="33"/>
      <c r="W24" s="33"/>
      <c r="X24" s="33"/>
      <c r="Y24" s="33"/>
      <c r="Z24" s="33"/>
      <c r="AA24" s="33"/>
      <c r="AB24" s="33"/>
      <c r="AC24" s="33"/>
      <c r="AD24" s="33"/>
      <c r="AE24" s="33"/>
    </row>
    <row r="25" s="2" customFormat="1" ht="6.96" customHeight="1">
      <c r="A25" s="33"/>
      <c r="B25" s="34"/>
      <c r="C25" s="33"/>
      <c r="D25" s="33"/>
      <c r="E25" s="33"/>
      <c r="F25" s="33"/>
      <c r="G25" s="33"/>
      <c r="H25" s="33"/>
      <c r="I25" s="33"/>
      <c r="J25" s="33"/>
      <c r="K25" s="33"/>
      <c r="L25" s="112"/>
      <c r="S25" s="33"/>
      <c r="T25" s="33"/>
      <c r="U25" s="33"/>
      <c r="V25" s="33"/>
      <c r="W25" s="33"/>
      <c r="X25" s="33"/>
      <c r="Y25" s="33"/>
      <c r="Z25" s="33"/>
      <c r="AA25" s="33"/>
      <c r="AB25" s="33"/>
      <c r="AC25" s="33"/>
      <c r="AD25" s="33"/>
      <c r="AE25" s="33"/>
    </row>
    <row r="26" s="2" customFormat="1" ht="12" customHeight="1">
      <c r="A26" s="33"/>
      <c r="B26" s="34"/>
      <c r="C26" s="33"/>
      <c r="D26" s="29" t="s">
        <v>43</v>
      </c>
      <c r="E26" s="33"/>
      <c r="F26" s="33"/>
      <c r="G26" s="33"/>
      <c r="H26" s="33"/>
      <c r="I26" s="33"/>
      <c r="J26" s="33"/>
      <c r="K26" s="33"/>
      <c r="L26" s="112"/>
      <c r="S26" s="33"/>
      <c r="T26" s="33"/>
      <c r="U26" s="33"/>
      <c r="V26" s="33"/>
      <c r="W26" s="33"/>
      <c r="X26" s="33"/>
      <c r="Y26" s="33"/>
      <c r="Z26" s="33"/>
      <c r="AA26" s="33"/>
      <c r="AB26" s="33"/>
      <c r="AC26" s="33"/>
      <c r="AD26" s="33"/>
      <c r="AE26" s="33"/>
    </row>
    <row r="27" s="8" customFormat="1" ht="16.5" customHeight="1">
      <c r="A27" s="113"/>
      <c r="B27" s="114"/>
      <c r="C27" s="113"/>
      <c r="D27" s="113"/>
      <c r="E27" s="31" t="s">
        <v>3</v>
      </c>
      <c r="F27" s="31"/>
      <c r="G27" s="31"/>
      <c r="H27" s="31"/>
      <c r="I27" s="113"/>
      <c r="J27" s="113"/>
      <c r="K27" s="113"/>
      <c r="L27" s="115"/>
      <c r="S27" s="113"/>
      <c r="T27" s="113"/>
      <c r="U27" s="113"/>
      <c r="V27" s="113"/>
      <c r="W27" s="113"/>
      <c r="X27" s="113"/>
      <c r="Y27" s="113"/>
      <c r="Z27" s="113"/>
      <c r="AA27" s="113"/>
      <c r="AB27" s="113"/>
      <c r="AC27" s="113"/>
      <c r="AD27" s="113"/>
      <c r="AE27" s="113"/>
    </row>
    <row r="28" s="2" customFormat="1" ht="6.96" customHeight="1">
      <c r="A28" s="33"/>
      <c r="B28" s="34"/>
      <c r="C28" s="33"/>
      <c r="D28" s="33"/>
      <c r="E28" s="33"/>
      <c r="F28" s="33"/>
      <c r="G28" s="33"/>
      <c r="H28" s="33"/>
      <c r="I28" s="33"/>
      <c r="J28" s="33"/>
      <c r="K28" s="33"/>
      <c r="L28" s="112"/>
      <c r="S28" s="33"/>
      <c r="T28" s="33"/>
      <c r="U28" s="33"/>
      <c r="V28" s="33"/>
      <c r="W28" s="33"/>
      <c r="X28" s="33"/>
      <c r="Y28" s="33"/>
      <c r="Z28" s="33"/>
      <c r="AA28" s="33"/>
      <c r="AB28" s="33"/>
      <c r="AC28" s="33"/>
      <c r="AD28" s="33"/>
      <c r="AE28" s="33"/>
    </row>
    <row r="29" s="2" customFormat="1" ht="6.96" customHeight="1">
      <c r="A29" s="33"/>
      <c r="B29" s="34"/>
      <c r="C29" s="33"/>
      <c r="D29" s="79"/>
      <c r="E29" s="79"/>
      <c r="F29" s="79"/>
      <c r="G29" s="79"/>
      <c r="H29" s="79"/>
      <c r="I29" s="79"/>
      <c r="J29" s="79"/>
      <c r="K29" s="79"/>
      <c r="L29" s="112"/>
      <c r="S29" s="33"/>
      <c r="T29" s="33"/>
      <c r="U29" s="33"/>
      <c r="V29" s="33"/>
      <c r="W29" s="33"/>
      <c r="X29" s="33"/>
      <c r="Y29" s="33"/>
      <c r="Z29" s="33"/>
      <c r="AA29" s="33"/>
      <c r="AB29" s="33"/>
      <c r="AC29" s="33"/>
      <c r="AD29" s="33"/>
      <c r="AE29" s="33"/>
    </row>
    <row r="30" s="2" customFormat="1" ht="25.44" customHeight="1">
      <c r="A30" s="33"/>
      <c r="B30" s="34"/>
      <c r="C30" s="33"/>
      <c r="D30" s="116" t="s">
        <v>45</v>
      </c>
      <c r="E30" s="33"/>
      <c r="F30" s="33"/>
      <c r="G30" s="33"/>
      <c r="H30" s="33"/>
      <c r="I30" s="33"/>
      <c r="J30" s="85">
        <f>ROUND(J92, 2)</f>
        <v>4833076.5499999998</v>
      </c>
      <c r="K30" s="33"/>
      <c r="L30" s="112"/>
      <c r="S30" s="33"/>
      <c r="T30" s="33"/>
      <c r="U30" s="33"/>
      <c r="V30" s="33"/>
      <c r="W30" s="33"/>
      <c r="X30" s="33"/>
      <c r="Y30" s="33"/>
      <c r="Z30" s="33"/>
      <c r="AA30" s="33"/>
      <c r="AB30" s="33"/>
      <c r="AC30" s="33"/>
      <c r="AD30" s="33"/>
      <c r="AE30" s="33"/>
    </row>
    <row r="31" s="2" customFormat="1" ht="6.96" customHeight="1">
      <c r="A31" s="33"/>
      <c r="B31" s="34"/>
      <c r="C31" s="33"/>
      <c r="D31" s="79"/>
      <c r="E31" s="79"/>
      <c r="F31" s="79"/>
      <c r="G31" s="79"/>
      <c r="H31" s="79"/>
      <c r="I31" s="79"/>
      <c r="J31" s="79"/>
      <c r="K31" s="79"/>
      <c r="L31" s="112"/>
      <c r="S31" s="33"/>
      <c r="T31" s="33"/>
      <c r="U31" s="33"/>
      <c r="V31" s="33"/>
      <c r="W31" s="33"/>
      <c r="X31" s="33"/>
      <c r="Y31" s="33"/>
      <c r="Z31" s="33"/>
      <c r="AA31" s="33"/>
      <c r="AB31" s="33"/>
      <c r="AC31" s="33"/>
      <c r="AD31" s="33"/>
      <c r="AE31" s="33"/>
    </row>
    <row r="32" s="2" customFormat="1" ht="14.4" customHeight="1">
      <c r="A32" s="33"/>
      <c r="B32" s="34"/>
      <c r="C32" s="33"/>
      <c r="D32" s="33"/>
      <c r="E32" s="33"/>
      <c r="F32" s="38" t="s">
        <v>47</v>
      </c>
      <c r="G32" s="33"/>
      <c r="H32" s="33"/>
      <c r="I32" s="38" t="s">
        <v>46</v>
      </c>
      <c r="J32" s="38" t="s">
        <v>48</v>
      </c>
      <c r="K32" s="33"/>
      <c r="L32" s="112"/>
      <c r="S32" s="33"/>
      <c r="T32" s="33"/>
      <c r="U32" s="33"/>
      <c r="V32" s="33"/>
      <c r="W32" s="33"/>
      <c r="X32" s="33"/>
      <c r="Y32" s="33"/>
      <c r="Z32" s="33"/>
      <c r="AA32" s="33"/>
      <c r="AB32" s="33"/>
      <c r="AC32" s="33"/>
      <c r="AD32" s="33"/>
      <c r="AE32" s="33"/>
    </row>
    <row r="33" hidden="1" s="2" customFormat="1" ht="14.4" customHeight="1">
      <c r="A33" s="33"/>
      <c r="B33" s="34"/>
      <c r="C33" s="33"/>
      <c r="D33" s="42" t="s">
        <v>49</v>
      </c>
      <c r="E33" s="29" t="s">
        <v>50</v>
      </c>
      <c r="F33" s="117">
        <f>ROUND((SUM(BE92:BE494)),  2)</f>
        <v>0</v>
      </c>
      <c r="G33" s="33"/>
      <c r="H33" s="33"/>
      <c r="I33" s="118">
        <v>0.20999999999999999</v>
      </c>
      <c r="J33" s="117">
        <f>ROUND(((SUM(BE92:BE494))*I33),  2)</f>
        <v>0</v>
      </c>
      <c r="K33" s="33"/>
      <c r="L33" s="112"/>
      <c r="S33" s="33"/>
      <c r="T33" s="33"/>
      <c r="U33" s="33"/>
      <c r="V33" s="33"/>
      <c r="W33" s="33"/>
      <c r="X33" s="33"/>
      <c r="Y33" s="33"/>
      <c r="Z33" s="33"/>
      <c r="AA33" s="33"/>
      <c r="AB33" s="33"/>
      <c r="AC33" s="33"/>
      <c r="AD33" s="33"/>
      <c r="AE33" s="33"/>
    </row>
    <row r="34" hidden="1" s="2" customFormat="1" ht="14.4" customHeight="1">
      <c r="A34" s="33"/>
      <c r="B34" s="34"/>
      <c r="C34" s="33"/>
      <c r="D34" s="33"/>
      <c r="E34" s="29" t="s">
        <v>51</v>
      </c>
      <c r="F34" s="117">
        <f>ROUND((SUM(BF92:BF494)),  2)</f>
        <v>0</v>
      </c>
      <c r="G34" s="33"/>
      <c r="H34" s="33"/>
      <c r="I34" s="118">
        <v>0.14999999999999999</v>
      </c>
      <c r="J34" s="117">
        <f>ROUND(((SUM(BF92:BF494))*I34),  2)</f>
        <v>0</v>
      </c>
      <c r="K34" s="33"/>
      <c r="L34" s="112"/>
      <c r="S34" s="33"/>
      <c r="T34" s="33"/>
      <c r="U34" s="33"/>
      <c r="V34" s="33"/>
      <c r="W34" s="33"/>
      <c r="X34" s="33"/>
      <c r="Y34" s="33"/>
      <c r="Z34" s="33"/>
      <c r="AA34" s="33"/>
      <c r="AB34" s="33"/>
      <c r="AC34" s="33"/>
      <c r="AD34" s="33"/>
      <c r="AE34" s="33"/>
    </row>
    <row r="35" s="2" customFormat="1" ht="14.4" customHeight="1">
      <c r="A35" s="33"/>
      <c r="B35" s="34"/>
      <c r="C35" s="33"/>
      <c r="D35" s="29" t="s">
        <v>49</v>
      </c>
      <c r="E35" s="29" t="s">
        <v>52</v>
      </c>
      <c r="F35" s="117">
        <f>ROUND((SUM(BG92:BG494)),  2)</f>
        <v>4833076.5499999998</v>
      </c>
      <c r="G35" s="33"/>
      <c r="H35" s="33"/>
      <c r="I35" s="118">
        <v>0.20999999999999999</v>
      </c>
      <c r="J35" s="117">
        <f>0</f>
        <v>0</v>
      </c>
      <c r="K35" s="33"/>
      <c r="L35" s="112"/>
      <c r="S35" s="33"/>
      <c r="T35" s="33"/>
      <c r="U35" s="33"/>
      <c r="V35" s="33"/>
      <c r="W35" s="33"/>
      <c r="X35" s="33"/>
      <c r="Y35" s="33"/>
      <c r="Z35" s="33"/>
      <c r="AA35" s="33"/>
      <c r="AB35" s="33"/>
      <c r="AC35" s="33"/>
      <c r="AD35" s="33"/>
      <c r="AE35" s="33"/>
    </row>
    <row r="36" s="2" customFormat="1" ht="14.4" customHeight="1">
      <c r="A36" s="33"/>
      <c r="B36" s="34"/>
      <c r="C36" s="33"/>
      <c r="D36" s="33"/>
      <c r="E36" s="29" t="s">
        <v>53</v>
      </c>
      <c r="F36" s="117">
        <f>ROUND((SUM(BH92:BH494)),  2)</f>
        <v>0</v>
      </c>
      <c r="G36" s="33"/>
      <c r="H36" s="33"/>
      <c r="I36" s="118">
        <v>0.14999999999999999</v>
      </c>
      <c r="J36" s="117">
        <f>0</f>
        <v>0</v>
      </c>
      <c r="K36" s="33"/>
      <c r="L36" s="112"/>
      <c r="S36" s="33"/>
      <c r="T36" s="33"/>
      <c r="U36" s="33"/>
      <c r="V36" s="33"/>
      <c r="W36" s="33"/>
      <c r="X36" s="33"/>
      <c r="Y36" s="33"/>
      <c r="Z36" s="33"/>
      <c r="AA36" s="33"/>
      <c r="AB36" s="33"/>
      <c r="AC36" s="33"/>
      <c r="AD36" s="33"/>
      <c r="AE36" s="33"/>
    </row>
    <row r="37" hidden="1" s="2" customFormat="1" ht="14.4" customHeight="1">
      <c r="A37" s="33"/>
      <c r="B37" s="34"/>
      <c r="C37" s="33"/>
      <c r="D37" s="33"/>
      <c r="E37" s="29" t="s">
        <v>54</v>
      </c>
      <c r="F37" s="117">
        <f>ROUND((SUM(BI92:BI494)),  2)</f>
        <v>0</v>
      </c>
      <c r="G37" s="33"/>
      <c r="H37" s="33"/>
      <c r="I37" s="118">
        <v>0</v>
      </c>
      <c r="J37" s="117">
        <f>0</f>
        <v>0</v>
      </c>
      <c r="K37" s="33"/>
      <c r="L37" s="112"/>
      <c r="S37" s="33"/>
      <c r="T37" s="33"/>
      <c r="U37" s="33"/>
      <c r="V37" s="33"/>
      <c r="W37" s="33"/>
      <c r="X37" s="33"/>
      <c r="Y37" s="33"/>
      <c r="Z37" s="33"/>
      <c r="AA37" s="33"/>
      <c r="AB37" s="33"/>
      <c r="AC37" s="33"/>
      <c r="AD37" s="33"/>
      <c r="AE37" s="33"/>
    </row>
    <row r="38" s="2" customFormat="1" ht="6.96" customHeight="1">
      <c r="A38" s="33"/>
      <c r="B38" s="34"/>
      <c r="C38" s="33"/>
      <c r="D38" s="33"/>
      <c r="E38" s="33"/>
      <c r="F38" s="33"/>
      <c r="G38" s="33"/>
      <c r="H38" s="33"/>
      <c r="I38" s="33"/>
      <c r="J38" s="33"/>
      <c r="K38" s="33"/>
      <c r="L38" s="112"/>
      <c r="S38" s="33"/>
      <c r="T38" s="33"/>
      <c r="U38" s="33"/>
      <c r="V38" s="33"/>
      <c r="W38" s="33"/>
      <c r="X38" s="33"/>
      <c r="Y38" s="33"/>
      <c r="Z38" s="33"/>
      <c r="AA38" s="33"/>
      <c r="AB38" s="33"/>
      <c r="AC38" s="33"/>
      <c r="AD38" s="33"/>
      <c r="AE38" s="33"/>
    </row>
    <row r="39" s="2" customFormat="1" ht="25.44" customHeight="1">
      <c r="A39" s="33"/>
      <c r="B39" s="34"/>
      <c r="C39" s="119"/>
      <c r="D39" s="120" t="s">
        <v>55</v>
      </c>
      <c r="E39" s="71"/>
      <c r="F39" s="71"/>
      <c r="G39" s="121" t="s">
        <v>56</v>
      </c>
      <c r="H39" s="122" t="s">
        <v>57</v>
      </c>
      <c r="I39" s="71"/>
      <c r="J39" s="123">
        <f>SUM(J30:J37)</f>
        <v>4833076.5499999998</v>
      </c>
      <c r="K39" s="124"/>
      <c r="L39" s="112"/>
      <c r="S39" s="33"/>
      <c r="T39" s="33"/>
      <c r="U39" s="33"/>
      <c r="V39" s="33"/>
      <c r="W39" s="33"/>
      <c r="X39" s="33"/>
      <c r="Y39" s="33"/>
      <c r="Z39" s="33"/>
      <c r="AA39" s="33"/>
      <c r="AB39" s="33"/>
      <c r="AC39" s="33"/>
      <c r="AD39" s="33"/>
      <c r="AE39" s="33"/>
    </row>
    <row r="40" s="2" customFormat="1" ht="14.4" customHeight="1">
      <c r="A40" s="33"/>
      <c r="B40" s="50"/>
      <c r="C40" s="51"/>
      <c r="D40" s="51"/>
      <c r="E40" s="51"/>
      <c r="F40" s="51"/>
      <c r="G40" s="51"/>
      <c r="H40" s="51"/>
      <c r="I40" s="51"/>
      <c r="J40" s="51"/>
      <c r="K40" s="51"/>
      <c r="L40" s="112"/>
      <c r="S40" s="33"/>
      <c r="T40" s="33"/>
      <c r="U40" s="33"/>
      <c r="V40" s="33"/>
      <c r="W40" s="33"/>
      <c r="X40" s="33"/>
      <c r="Y40" s="33"/>
      <c r="Z40" s="33"/>
      <c r="AA40" s="33"/>
      <c r="AB40" s="33"/>
      <c r="AC40" s="33"/>
      <c r="AD40" s="33"/>
      <c r="AE40" s="33"/>
    </row>
    <row r="44" s="2" customFormat="1" ht="6.96" customHeight="1">
      <c r="A44" s="33"/>
      <c r="B44" s="52"/>
      <c r="C44" s="53"/>
      <c r="D44" s="53"/>
      <c r="E44" s="53"/>
      <c r="F44" s="53"/>
      <c r="G44" s="53"/>
      <c r="H44" s="53"/>
      <c r="I44" s="53"/>
      <c r="J44" s="53"/>
      <c r="K44" s="53"/>
      <c r="L44" s="112"/>
      <c r="S44" s="33"/>
      <c r="T44" s="33"/>
      <c r="U44" s="33"/>
      <c r="V44" s="33"/>
      <c r="W44" s="33"/>
      <c r="X44" s="33"/>
      <c r="Y44" s="33"/>
      <c r="Z44" s="33"/>
      <c r="AA44" s="33"/>
      <c r="AB44" s="33"/>
      <c r="AC44" s="33"/>
      <c r="AD44" s="33"/>
      <c r="AE44" s="33"/>
    </row>
    <row r="45" s="2" customFormat="1" ht="24.96" customHeight="1">
      <c r="A45" s="33"/>
      <c r="B45" s="34"/>
      <c r="C45" s="23" t="s">
        <v>115</v>
      </c>
      <c r="D45" s="33"/>
      <c r="E45" s="33"/>
      <c r="F45" s="33"/>
      <c r="G45" s="33"/>
      <c r="H45" s="33"/>
      <c r="I45" s="33"/>
      <c r="J45" s="33"/>
      <c r="K45" s="33"/>
      <c r="L45" s="112"/>
      <c r="S45" s="33"/>
      <c r="T45" s="33"/>
      <c r="U45" s="33"/>
      <c r="V45" s="33"/>
      <c r="W45" s="33"/>
      <c r="X45" s="33"/>
      <c r="Y45" s="33"/>
      <c r="Z45" s="33"/>
      <c r="AA45" s="33"/>
      <c r="AB45" s="33"/>
      <c r="AC45" s="33"/>
      <c r="AD45" s="33"/>
      <c r="AE45" s="33"/>
    </row>
    <row r="46" s="2" customFormat="1" ht="6.96" customHeight="1">
      <c r="A46" s="33"/>
      <c r="B46" s="34"/>
      <c r="C46" s="33"/>
      <c r="D46" s="33"/>
      <c r="E46" s="33"/>
      <c r="F46" s="33"/>
      <c r="G46" s="33"/>
      <c r="H46" s="33"/>
      <c r="I46" s="33"/>
      <c r="J46" s="33"/>
      <c r="K46" s="33"/>
      <c r="L46" s="112"/>
      <c r="S46" s="33"/>
      <c r="T46" s="33"/>
      <c r="U46" s="33"/>
      <c r="V46" s="33"/>
      <c r="W46" s="33"/>
      <c r="X46" s="33"/>
      <c r="Y46" s="33"/>
      <c r="Z46" s="33"/>
      <c r="AA46" s="33"/>
      <c r="AB46" s="33"/>
      <c r="AC46" s="33"/>
      <c r="AD46" s="33"/>
      <c r="AE46" s="33"/>
    </row>
    <row r="47" s="2" customFormat="1" ht="12" customHeight="1">
      <c r="A47" s="33"/>
      <c r="B47" s="34"/>
      <c r="C47" s="29" t="s">
        <v>15</v>
      </c>
      <c r="D47" s="33"/>
      <c r="E47" s="33"/>
      <c r="F47" s="33"/>
      <c r="G47" s="33"/>
      <c r="H47" s="33"/>
      <c r="I47" s="33"/>
      <c r="J47" s="33"/>
      <c r="K47" s="33"/>
      <c r="L47" s="112"/>
      <c r="S47" s="33"/>
      <c r="T47" s="33"/>
      <c r="U47" s="33"/>
      <c r="V47" s="33"/>
      <c r="W47" s="33"/>
      <c r="X47" s="33"/>
      <c r="Y47" s="33"/>
      <c r="Z47" s="33"/>
      <c r="AA47" s="33"/>
      <c r="AB47" s="33"/>
      <c r="AC47" s="33"/>
      <c r="AD47" s="33"/>
      <c r="AE47" s="33"/>
    </row>
    <row r="48" s="2" customFormat="1" ht="16.5" customHeight="1">
      <c r="A48" s="33"/>
      <c r="B48" s="34"/>
      <c r="C48" s="33"/>
      <c r="D48" s="33"/>
      <c r="E48" s="111" t="str">
        <f>E7</f>
        <v>REKONSTRUKCE BUDOVY OŘ PLZEŇ, TRÄGEROVA ULICE, ČESKÉ BUDĚJOVICE</v>
      </c>
      <c r="F48" s="29"/>
      <c r="G48" s="29"/>
      <c r="H48" s="29"/>
      <c r="I48" s="33"/>
      <c r="J48" s="33"/>
      <c r="K48" s="33"/>
      <c r="L48" s="112"/>
      <c r="S48" s="33"/>
      <c r="T48" s="33"/>
      <c r="U48" s="33"/>
      <c r="V48" s="33"/>
      <c r="W48" s="33"/>
      <c r="X48" s="33"/>
      <c r="Y48" s="33"/>
      <c r="Z48" s="33"/>
      <c r="AA48" s="33"/>
      <c r="AB48" s="33"/>
      <c r="AC48" s="33"/>
      <c r="AD48" s="33"/>
      <c r="AE48" s="33"/>
    </row>
    <row r="49" s="2" customFormat="1" ht="12" customHeight="1">
      <c r="A49" s="33"/>
      <c r="B49" s="34"/>
      <c r="C49" s="29" t="s">
        <v>113</v>
      </c>
      <c r="D49" s="33"/>
      <c r="E49" s="33"/>
      <c r="F49" s="33"/>
      <c r="G49" s="33"/>
      <c r="H49" s="33"/>
      <c r="I49" s="33"/>
      <c r="J49" s="33"/>
      <c r="K49" s="33"/>
      <c r="L49" s="112"/>
      <c r="S49" s="33"/>
      <c r="T49" s="33"/>
      <c r="U49" s="33"/>
      <c r="V49" s="33"/>
      <c r="W49" s="33"/>
      <c r="X49" s="33"/>
      <c r="Y49" s="33"/>
      <c r="Z49" s="33"/>
      <c r="AA49" s="33"/>
      <c r="AB49" s="33"/>
      <c r="AC49" s="33"/>
      <c r="AD49" s="33"/>
      <c r="AE49" s="33"/>
    </row>
    <row r="50" s="2" customFormat="1" ht="16.5" customHeight="1">
      <c r="A50" s="33"/>
      <c r="B50" s="34"/>
      <c r="C50" s="33"/>
      <c r="D50" s="33"/>
      <c r="E50" s="57" t="str">
        <f>E9</f>
        <v>SO 02-2 - Zpevněné plochy</v>
      </c>
      <c r="F50" s="33"/>
      <c r="G50" s="33"/>
      <c r="H50" s="33"/>
      <c r="I50" s="33"/>
      <c r="J50" s="33"/>
      <c r="K50" s="33"/>
      <c r="L50" s="112"/>
      <c r="S50" s="33"/>
      <c r="T50" s="33"/>
      <c r="U50" s="33"/>
      <c r="V50" s="33"/>
      <c r="W50" s="33"/>
      <c r="X50" s="33"/>
      <c r="Y50" s="33"/>
      <c r="Z50" s="33"/>
      <c r="AA50" s="33"/>
      <c r="AB50" s="33"/>
      <c r="AC50" s="33"/>
      <c r="AD50" s="33"/>
      <c r="AE50" s="33"/>
    </row>
    <row r="51" s="2" customFormat="1" ht="6.96" customHeight="1">
      <c r="A51" s="33"/>
      <c r="B51" s="34"/>
      <c r="C51" s="33"/>
      <c r="D51" s="33"/>
      <c r="E51" s="33"/>
      <c r="F51" s="33"/>
      <c r="G51" s="33"/>
      <c r="H51" s="33"/>
      <c r="I51" s="33"/>
      <c r="J51" s="33"/>
      <c r="K51" s="33"/>
      <c r="L51" s="112"/>
      <c r="S51" s="33"/>
      <c r="T51" s="33"/>
      <c r="U51" s="33"/>
      <c r="V51" s="33"/>
      <c r="W51" s="33"/>
      <c r="X51" s="33"/>
      <c r="Y51" s="33"/>
      <c r="Z51" s="33"/>
      <c r="AA51" s="33"/>
      <c r="AB51" s="33"/>
      <c r="AC51" s="33"/>
      <c r="AD51" s="33"/>
      <c r="AE51" s="33"/>
    </row>
    <row r="52" s="2" customFormat="1" ht="12" customHeight="1">
      <c r="A52" s="33"/>
      <c r="B52" s="34"/>
      <c r="C52" s="29" t="s">
        <v>21</v>
      </c>
      <c r="D52" s="33"/>
      <c r="E52" s="33"/>
      <c r="F52" s="26" t="str">
        <f>F12</f>
        <v>České Budějovice</v>
      </c>
      <c r="G52" s="33"/>
      <c r="H52" s="33"/>
      <c r="I52" s="29" t="s">
        <v>23</v>
      </c>
      <c r="J52" s="59" t="str">
        <f>IF(J12="","",J12)</f>
        <v>25. 7. 2019</v>
      </c>
      <c r="K52" s="33"/>
      <c r="L52" s="112"/>
      <c r="S52" s="33"/>
      <c r="T52" s="33"/>
      <c r="U52" s="33"/>
      <c r="V52" s="33"/>
      <c r="W52" s="33"/>
      <c r="X52" s="33"/>
      <c r="Y52" s="33"/>
      <c r="Z52" s="33"/>
      <c r="AA52" s="33"/>
      <c r="AB52" s="33"/>
      <c r="AC52" s="33"/>
      <c r="AD52" s="33"/>
      <c r="AE52" s="33"/>
    </row>
    <row r="53" s="2" customFormat="1" ht="6.96" customHeight="1">
      <c r="A53" s="33"/>
      <c r="B53" s="34"/>
      <c r="C53" s="33"/>
      <c r="D53" s="33"/>
      <c r="E53" s="33"/>
      <c r="F53" s="33"/>
      <c r="G53" s="33"/>
      <c r="H53" s="33"/>
      <c r="I53" s="33"/>
      <c r="J53" s="33"/>
      <c r="K53" s="33"/>
      <c r="L53" s="112"/>
      <c r="S53" s="33"/>
      <c r="T53" s="33"/>
      <c r="U53" s="33"/>
      <c r="V53" s="33"/>
      <c r="W53" s="33"/>
      <c r="X53" s="33"/>
      <c r="Y53" s="33"/>
      <c r="Z53" s="33"/>
      <c r="AA53" s="33"/>
      <c r="AB53" s="33"/>
      <c r="AC53" s="33"/>
      <c r="AD53" s="33"/>
      <c r="AE53" s="33"/>
    </row>
    <row r="54" s="2" customFormat="1" ht="27.9" customHeight="1">
      <c r="A54" s="33"/>
      <c r="B54" s="34"/>
      <c r="C54" s="29" t="s">
        <v>29</v>
      </c>
      <c r="D54" s="33"/>
      <c r="E54" s="33"/>
      <c r="F54" s="26" t="str">
        <f>E15</f>
        <v>Správa železniční dopravní cesty, státní o.</v>
      </c>
      <c r="G54" s="33"/>
      <c r="H54" s="33"/>
      <c r="I54" s="29" t="s">
        <v>37</v>
      </c>
      <c r="J54" s="31" t="str">
        <f>E21</f>
        <v>ATELIÉR DoPI, s.r.o.</v>
      </c>
      <c r="K54" s="33"/>
      <c r="L54" s="112"/>
      <c r="S54" s="33"/>
      <c r="T54" s="33"/>
      <c r="U54" s="33"/>
      <c r="V54" s="33"/>
      <c r="W54" s="33"/>
      <c r="X54" s="33"/>
      <c r="Y54" s="33"/>
      <c r="Z54" s="33"/>
      <c r="AA54" s="33"/>
      <c r="AB54" s="33"/>
      <c r="AC54" s="33"/>
      <c r="AD54" s="33"/>
      <c r="AE54" s="33"/>
    </row>
    <row r="55" s="2" customFormat="1" ht="15.15" customHeight="1">
      <c r="A55" s="33"/>
      <c r="B55" s="34"/>
      <c r="C55" s="29" t="s">
        <v>35</v>
      </c>
      <c r="D55" s="33"/>
      <c r="E55" s="33"/>
      <c r="F55" s="26" t="str">
        <f>IF(E18="","",E18)</f>
        <v xml:space="preserve"> </v>
      </c>
      <c r="G55" s="33"/>
      <c r="H55" s="33"/>
      <c r="I55" s="29" t="s">
        <v>42</v>
      </c>
      <c r="J55" s="31" t="str">
        <f>E24</f>
        <v xml:space="preserve"> </v>
      </c>
      <c r="K55" s="33"/>
      <c r="L55" s="112"/>
      <c r="S55" s="33"/>
      <c r="T55" s="33"/>
      <c r="U55" s="33"/>
      <c r="V55" s="33"/>
      <c r="W55" s="33"/>
      <c r="X55" s="33"/>
      <c r="Y55" s="33"/>
      <c r="Z55" s="33"/>
      <c r="AA55" s="33"/>
      <c r="AB55" s="33"/>
      <c r="AC55" s="33"/>
      <c r="AD55" s="33"/>
      <c r="AE55" s="33"/>
    </row>
    <row r="56" s="2" customFormat="1" ht="10.32" customHeight="1">
      <c r="A56" s="33"/>
      <c r="B56" s="34"/>
      <c r="C56" s="33"/>
      <c r="D56" s="33"/>
      <c r="E56" s="33"/>
      <c r="F56" s="33"/>
      <c r="G56" s="33"/>
      <c r="H56" s="33"/>
      <c r="I56" s="33"/>
      <c r="J56" s="33"/>
      <c r="K56" s="33"/>
      <c r="L56" s="112"/>
      <c r="S56" s="33"/>
      <c r="T56" s="33"/>
      <c r="U56" s="33"/>
      <c r="V56" s="33"/>
      <c r="W56" s="33"/>
      <c r="X56" s="33"/>
      <c r="Y56" s="33"/>
      <c r="Z56" s="33"/>
      <c r="AA56" s="33"/>
      <c r="AB56" s="33"/>
      <c r="AC56" s="33"/>
      <c r="AD56" s="33"/>
      <c r="AE56" s="33"/>
    </row>
    <row r="57" s="2" customFormat="1" ht="29.28" customHeight="1">
      <c r="A57" s="33"/>
      <c r="B57" s="34"/>
      <c r="C57" s="125" t="s">
        <v>116</v>
      </c>
      <c r="D57" s="119"/>
      <c r="E57" s="119"/>
      <c r="F57" s="119"/>
      <c r="G57" s="119"/>
      <c r="H57" s="119"/>
      <c r="I57" s="119"/>
      <c r="J57" s="126" t="s">
        <v>117</v>
      </c>
      <c r="K57" s="119"/>
      <c r="L57" s="112"/>
      <c r="S57" s="33"/>
      <c r="T57" s="33"/>
      <c r="U57" s="33"/>
      <c r="V57" s="33"/>
      <c r="W57" s="33"/>
      <c r="X57" s="33"/>
      <c r="Y57" s="33"/>
      <c r="Z57" s="33"/>
      <c r="AA57" s="33"/>
      <c r="AB57" s="33"/>
      <c r="AC57" s="33"/>
      <c r="AD57" s="33"/>
      <c r="AE57" s="33"/>
    </row>
    <row r="58" s="2" customFormat="1" ht="10.32" customHeight="1">
      <c r="A58" s="33"/>
      <c r="B58" s="34"/>
      <c r="C58" s="33"/>
      <c r="D58" s="33"/>
      <c r="E58" s="33"/>
      <c r="F58" s="33"/>
      <c r="G58" s="33"/>
      <c r="H58" s="33"/>
      <c r="I58" s="33"/>
      <c r="J58" s="33"/>
      <c r="K58" s="33"/>
      <c r="L58" s="112"/>
      <c r="S58" s="33"/>
      <c r="T58" s="33"/>
      <c r="U58" s="33"/>
      <c r="V58" s="33"/>
      <c r="W58" s="33"/>
      <c r="X58" s="33"/>
      <c r="Y58" s="33"/>
      <c r="Z58" s="33"/>
      <c r="AA58" s="33"/>
      <c r="AB58" s="33"/>
      <c r="AC58" s="33"/>
      <c r="AD58" s="33"/>
      <c r="AE58" s="33"/>
    </row>
    <row r="59" s="2" customFormat="1" ht="22.8" customHeight="1">
      <c r="A59" s="33"/>
      <c r="B59" s="34"/>
      <c r="C59" s="127" t="s">
        <v>77</v>
      </c>
      <c r="D59" s="33"/>
      <c r="E59" s="33"/>
      <c r="F59" s="33"/>
      <c r="G59" s="33"/>
      <c r="H59" s="33"/>
      <c r="I59" s="33"/>
      <c r="J59" s="85">
        <f>J92</f>
        <v>4833076.5499999998</v>
      </c>
      <c r="K59" s="33"/>
      <c r="L59" s="112"/>
      <c r="S59" s="33"/>
      <c r="T59" s="33"/>
      <c r="U59" s="33"/>
      <c r="V59" s="33"/>
      <c r="W59" s="33"/>
      <c r="X59" s="33"/>
      <c r="Y59" s="33"/>
      <c r="Z59" s="33"/>
      <c r="AA59" s="33"/>
      <c r="AB59" s="33"/>
      <c r="AC59" s="33"/>
      <c r="AD59" s="33"/>
      <c r="AE59" s="33"/>
      <c r="AU59" s="19" t="s">
        <v>118</v>
      </c>
    </row>
    <row r="60" s="9" customFormat="1" ht="24.96" customHeight="1">
      <c r="A60" s="9"/>
      <c r="B60" s="128"/>
      <c r="C60" s="9"/>
      <c r="D60" s="129" t="s">
        <v>303</v>
      </c>
      <c r="E60" s="130"/>
      <c r="F60" s="130"/>
      <c r="G60" s="130"/>
      <c r="H60" s="130"/>
      <c r="I60" s="130"/>
      <c r="J60" s="131">
        <f>J93</f>
        <v>4791545.8499999996</v>
      </c>
      <c r="K60" s="9"/>
      <c r="L60" s="128"/>
      <c r="S60" s="9"/>
      <c r="T60" s="9"/>
      <c r="U60" s="9"/>
      <c r="V60" s="9"/>
      <c r="W60" s="9"/>
      <c r="X60" s="9"/>
      <c r="Y60" s="9"/>
      <c r="Z60" s="9"/>
      <c r="AA60" s="9"/>
      <c r="AB60" s="9"/>
      <c r="AC60" s="9"/>
      <c r="AD60" s="9"/>
      <c r="AE60" s="9"/>
    </row>
    <row r="61" s="10" customFormat="1" ht="19.92" customHeight="1">
      <c r="A61" s="10"/>
      <c r="B61" s="132"/>
      <c r="C61" s="10"/>
      <c r="D61" s="133" t="s">
        <v>304</v>
      </c>
      <c r="E61" s="134"/>
      <c r="F61" s="134"/>
      <c r="G61" s="134"/>
      <c r="H61" s="134"/>
      <c r="I61" s="134"/>
      <c r="J61" s="135">
        <f>J94</f>
        <v>1346683.0299999996</v>
      </c>
      <c r="K61" s="10"/>
      <c r="L61" s="132"/>
      <c r="S61" s="10"/>
      <c r="T61" s="10"/>
      <c r="U61" s="10"/>
      <c r="V61" s="10"/>
      <c r="W61" s="10"/>
      <c r="X61" s="10"/>
      <c r="Y61" s="10"/>
      <c r="Z61" s="10"/>
      <c r="AA61" s="10"/>
      <c r="AB61" s="10"/>
      <c r="AC61" s="10"/>
      <c r="AD61" s="10"/>
      <c r="AE61" s="10"/>
    </row>
    <row r="62" s="10" customFormat="1" ht="14.88" customHeight="1">
      <c r="A62" s="10"/>
      <c r="B62" s="132"/>
      <c r="C62" s="10"/>
      <c r="D62" s="133" t="s">
        <v>907</v>
      </c>
      <c r="E62" s="134"/>
      <c r="F62" s="134"/>
      <c r="G62" s="134"/>
      <c r="H62" s="134"/>
      <c r="I62" s="134"/>
      <c r="J62" s="135">
        <f>J157</f>
        <v>34300.650000000001</v>
      </c>
      <c r="K62" s="10"/>
      <c r="L62" s="132"/>
      <c r="S62" s="10"/>
      <c r="T62" s="10"/>
      <c r="U62" s="10"/>
      <c r="V62" s="10"/>
      <c r="W62" s="10"/>
      <c r="X62" s="10"/>
      <c r="Y62" s="10"/>
      <c r="Z62" s="10"/>
      <c r="AA62" s="10"/>
      <c r="AB62" s="10"/>
      <c r="AC62" s="10"/>
      <c r="AD62" s="10"/>
      <c r="AE62" s="10"/>
    </row>
    <row r="63" s="10" customFormat="1" ht="14.88" customHeight="1">
      <c r="A63" s="10"/>
      <c r="B63" s="132"/>
      <c r="C63" s="10"/>
      <c r="D63" s="133" t="s">
        <v>908</v>
      </c>
      <c r="E63" s="134"/>
      <c r="F63" s="134"/>
      <c r="G63" s="134"/>
      <c r="H63" s="134"/>
      <c r="I63" s="134"/>
      <c r="J63" s="135">
        <f>J181</f>
        <v>34086.459999999992</v>
      </c>
      <c r="K63" s="10"/>
      <c r="L63" s="132"/>
      <c r="S63" s="10"/>
      <c r="T63" s="10"/>
      <c r="U63" s="10"/>
      <c r="V63" s="10"/>
      <c r="W63" s="10"/>
      <c r="X63" s="10"/>
      <c r="Y63" s="10"/>
      <c r="Z63" s="10"/>
      <c r="AA63" s="10"/>
      <c r="AB63" s="10"/>
      <c r="AC63" s="10"/>
      <c r="AD63" s="10"/>
      <c r="AE63" s="10"/>
    </row>
    <row r="64" s="10" customFormat="1" ht="19.92" customHeight="1">
      <c r="A64" s="10"/>
      <c r="B64" s="132"/>
      <c r="C64" s="10"/>
      <c r="D64" s="133" t="s">
        <v>909</v>
      </c>
      <c r="E64" s="134"/>
      <c r="F64" s="134"/>
      <c r="G64" s="134"/>
      <c r="H64" s="134"/>
      <c r="I64" s="134"/>
      <c r="J64" s="135">
        <f>J205</f>
        <v>1981164.4500000002</v>
      </c>
      <c r="K64" s="10"/>
      <c r="L64" s="132"/>
      <c r="S64" s="10"/>
      <c r="T64" s="10"/>
      <c r="U64" s="10"/>
      <c r="V64" s="10"/>
      <c r="W64" s="10"/>
      <c r="X64" s="10"/>
      <c r="Y64" s="10"/>
      <c r="Z64" s="10"/>
      <c r="AA64" s="10"/>
      <c r="AB64" s="10"/>
      <c r="AC64" s="10"/>
      <c r="AD64" s="10"/>
      <c r="AE64" s="10"/>
    </row>
    <row r="65" s="10" customFormat="1" ht="19.92" customHeight="1">
      <c r="A65" s="10"/>
      <c r="B65" s="132"/>
      <c r="C65" s="10"/>
      <c r="D65" s="133" t="s">
        <v>305</v>
      </c>
      <c r="E65" s="134"/>
      <c r="F65" s="134"/>
      <c r="G65" s="134"/>
      <c r="H65" s="134"/>
      <c r="I65" s="134"/>
      <c r="J65" s="135">
        <f>J292</f>
        <v>1050</v>
      </c>
      <c r="K65" s="10"/>
      <c r="L65" s="132"/>
      <c r="S65" s="10"/>
      <c r="T65" s="10"/>
      <c r="U65" s="10"/>
      <c r="V65" s="10"/>
      <c r="W65" s="10"/>
      <c r="X65" s="10"/>
      <c r="Y65" s="10"/>
      <c r="Z65" s="10"/>
      <c r="AA65" s="10"/>
      <c r="AB65" s="10"/>
      <c r="AC65" s="10"/>
      <c r="AD65" s="10"/>
      <c r="AE65" s="10"/>
    </row>
    <row r="66" s="10" customFormat="1" ht="19.92" customHeight="1">
      <c r="A66" s="10"/>
      <c r="B66" s="132"/>
      <c r="C66" s="10"/>
      <c r="D66" s="133" t="s">
        <v>306</v>
      </c>
      <c r="E66" s="134"/>
      <c r="F66" s="134"/>
      <c r="G66" s="134"/>
      <c r="H66" s="134"/>
      <c r="I66" s="134"/>
      <c r="J66" s="135">
        <f>J297</f>
        <v>459507.21999999997</v>
      </c>
      <c r="K66" s="10"/>
      <c r="L66" s="132"/>
      <c r="S66" s="10"/>
      <c r="T66" s="10"/>
      <c r="U66" s="10"/>
      <c r="V66" s="10"/>
      <c r="W66" s="10"/>
      <c r="X66" s="10"/>
      <c r="Y66" s="10"/>
      <c r="Z66" s="10"/>
      <c r="AA66" s="10"/>
      <c r="AB66" s="10"/>
      <c r="AC66" s="10"/>
      <c r="AD66" s="10"/>
      <c r="AE66" s="10"/>
    </row>
    <row r="67" s="10" customFormat="1" ht="14.88" customHeight="1">
      <c r="A67" s="10"/>
      <c r="B67" s="132"/>
      <c r="C67" s="10"/>
      <c r="D67" s="133" t="s">
        <v>910</v>
      </c>
      <c r="E67" s="134"/>
      <c r="F67" s="134"/>
      <c r="G67" s="134"/>
      <c r="H67" s="134"/>
      <c r="I67" s="134"/>
      <c r="J67" s="135">
        <f>J355</f>
        <v>8324.3199999999997</v>
      </c>
      <c r="K67" s="10"/>
      <c r="L67" s="132"/>
      <c r="S67" s="10"/>
      <c r="T67" s="10"/>
      <c r="U67" s="10"/>
      <c r="V67" s="10"/>
      <c r="W67" s="10"/>
      <c r="X67" s="10"/>
      <c r="Y67" s="10"/>
      <c r="Z67" s="10"/>
      <c r="AA67" s="10"/>
      <c r="AB67" s="10"/>
      <c r="AC67" s="10"/>
      <c r="AD67" s="10"/>
      <c r="AE67" s="10"/>
    </row>
    <row r="68" s="10" customFormat="1" ht="14.88" customHeight="1">
      <c r="A68" s="10"/>
      <c r="B68" s="132"/>
      <c r="C68" s="10"/>
      <c r="D68" s="133" t="s">
        <v>307</v>
      </c>
      <c r="E68" s="134"/>
      <c r="F68" s="134"/>
      <c r="G68" s="134"/>
      <c r="H68" s="134"/>
      <c r="I68" s="134"/>
      <c r="J68" s="135">
        <f>J393</f>
        <v>258275.07999999999</v>
      </c>
      <c r="K68" s="10"/>
      <c r="L68" s="132"/>
      <c r="S68" s="10"/>
      <c r="T68" s="10"/>
      <c r="U68" s="10"/>
      <c r="V68" s="10"/>
      <c r="W68" s="10"/>
      <c r="X68" s="10"/>
      <c r="Y68" s="10"/>
      <c r="Z68" s="10"/>
      <c r="AA68" s="10"/>
      <c r="AB68" s="10"/>
      <c r="AC68" s="10"/>
      <c r="AD68" s="10"/>
      <c r="AE68" s="10"/>
    </row>
    <row r="69" s="10" customFormat="1" ht="19.92" customHeight="1">
      <c r="A69" s="10"/>
      <c r="B69" s="132"/>
      <c r="C69" s="10"/>
      <c r="D69" s="133" t="s">
        <v>308</v>
      </c>
      <c r="E69" s="134"/>
      <c r="F69" s="134"/>
      <c r="G69" s="134"/>
      <c r="H69" s="134"/>
      <c r="I69" s="134"/>
      <c r="J69" s="135">
        <f>J442</f>
        <v>457807.07000000001</v>
      </c>
      <c r="K69" s="10"/>
      <c r="L69" s="132"/>
      <c r="S69" s="10"/>
      <c r="T69" s="10"/>
      <c r="U69" s="10"/>
      <c r="V69" s="10"/>
      <c r="W69" s="10"/>
      <c r="X69" s="10"/>
      <c r="Y69" s="10"/>
      <c r="Z69" s="10"/>
      <c r="AA69" s="10"/>
      <c r="AB69" s="10"/>
      <c r="AC69" s="10"/>
      <c r="AD69" s="10"/>
      <c r="AE69" s="10"/>
    </row>
    <row r="70" s="10" customFormat="1" ht="19.92" customHeight="1">
      <c r="A70" s="10"/>
      <c r="B70" s="132"/>
      <c r="C70" s="10"/>
      <c r="D70" s="133" t="s">
        <v>309</v>
      </c>
      <c r="E70" s="134"/>
      <c r="F70" s="134"/>
      <c r="G70" s="134"/>
      <c r="H70" s="134"/>
      <c r="I70" s="134"/>
      <c r="J70" s="135">
        <f>J468</f>
        <v>545334.07999999996</v>
      </c>
      <c r="K70" s="10"/>
      <c r="L70" s="132"/>
      <c r="S70" s="10"/>
      <c r="T70" s="10"/>
      <c r="U70" s="10"/>
      <c r="V70" s="10"/>
      <c r="W70" s="10"/>
      <c r="X70" s="10"/>
      <c r="Y70" s="10"/>
      <c r="Z70" s="10"/>
      <c r="AA70" s="10"/>
      <c r="AB70" s="10"/>
      <c r="AC70" s="10"/>
      <c r="AD70" s="10"/>
      <c r="AE70" s="10"/>
    </row>
    <row r="71" s="9" customFormat="1" ht="24.96" customHeight="1">
      <c r="A71" s="9"/>
      <c r="B71" s="128"/>
      <c r="C71" s="9"/>
      <c r="D71" s="129" t="s">
        <v>911</v>
      </c>
      <c r="E71" s="130"/>
      <c r="F71" s="130"/>
      <c r="G71" s="130"/>
      <c r="H71" s="130"/>
      <c r="I71" s="130"/>
      <c r="J71" s="131">
        <f>J470</f>
        <v>41530.699999999997</v>
      </c>
      <c r="K71" s="9"/>
      <c r="L71" s="128"/>
      <c r="S71" s="9"/>
      <c r="T71" s="9"/>
      <c r="U71" s="9"/>
      <c r="V71" s="9"/>
      <c r="W71" s="9"/>
      <c r="X71" s="9"/>
      <c r="Y71" s="9"/>
      <c r="Z71" s="9"/>
      <c r="AA71" s="9"/>
      <c r="AB71" s="9"/>
      <c r="AC71" s="9"/>
      <c r="AD71" s="9"/>
      <c r="AE71" s="9"/>
    </row>
    <row r="72" s="10" customFormat="1" ht="19.92" customHeight="1">
      <c r="A72" s="10"/>
      <c r="B72" s="132"/>
      <c r="C72" s="10"/>
      <c r="D72" s="133" t="s">
        <v>912</v>
      </c>
      <c r="E72" s="134"/>
      <c r="F72" s="134"/>
      <c r="G72" s="134"/>
      <c r="H72" s="134"/>
      <c r="I72" s="134"/>
      <c r="J72" s="135">
        <f>J471</f>
        <v>41530.699999999997</v>
      </c>
      <c r="K72" s="10"/>
      <c r="L72" s="132"/>
      <c r="S72" s="10"/>
      <c r="T72" s="10"/>
      <c r="U72" s="10"/>
      <c r="V72" s="10"/>
      <c r="W72" s="10"/>
      <c r="X72" s="10"/>
      <c r="Y72" s="10"/>
      <c r="Z72" s="10"/>
      <c r="AA72" s="10"/>
      <c r="AB72" s="10"/>
      <c r="AC72" s="10"/>
      <c r="AD72" s="10"/>
      <c r="AE72" s="10"/>
    </row>
    <row r="73" s="2" customFormat="1" ht="21.84" customHeight="1">
      <c r="A73" s="33"/>
      <c r="B73" s="34"/>
      <c r="C73" s="33"/>
      <c r="D73" s="33"/>
      <c r="E73" s="33"/>
      <c r="F73" s="33"/>
      <c r="G73" s="33"/>
      <c r="H73" s="33"/>
      <c r="I73" s="33"/>
      <c r="J73" s="33"/>
      <c r="K73" s="33"/>
      <c r="L73" s="112"/>
      <c r="S73" s="33"/>
      <c r="T73" s="33"/>
      <c r="U73" s="33"/>
      <c r="V73" s="33"/>
      <c r="W73" s="33"/>
      <c r="X73" s="33"/>
      <c r="Y73" s="33"/>
      <c r="Z73" s="33"/>
      <c r="AA73" s="33"/>
      <c r="AB73" s="33"/>
      <c r="AC73" s="33"/>
      <c r="AD73" s="33"/>
      <c r="AE73" s="33"/>
    </row>
    <row r="74" s="2" customFormat="1" ht="6.96" customHeight="1">
      <c r="A74" s="33"/>
      <c r="B74" s="50"/>
      <c r="C74" s="51"/>
      <c r="D74" s="51"/>
      <c r="E74" s="51"/>
      <c r="F74" s="51"/>
      <c r="G74" s="51"/>
      <c r="H74" s="51"/>
      <c r="I74" s="51"/>
      <c r="J74" s="51"/>
      <c r="K74" s="51"/>
      <c r="L74" s="112"/>
      <c r="S74" s="33"/>
      <c r="T74" s="33"/>
      <c r="U74" s="33"/>
      <c r="V74" s="33"/>
      <c r="W74" s="33"/>
      <c r="X74" s="33"/>
      <c r="Y74" s="33"/>
      <c r="Z74" s="33"/>
      <c r="AA74" s="33"/>
      <c r="AB74" s="33"/>
      <c r="AC74" s="33"/>
      <c r="AD74" s="33"/>
      <c r="AE74" s="33"/>
    </row>
    <row r="78" s="2" customFormat="1" ht="6.96" customHeight="1">
      <c r="A78" s="33"/>
      <c r="B78" s="52"/>
      <c r="C78" s="53"/>
      <c r="D78" s="53"/>
      <c r="E78" s="53"/>
      <c r="F78" s="53"/>
      <c r="G78" s="53"/>
      <c r="H78" s="53"/>
      <c r="I78" s="53"/>
      <c r="J78" s="53"/>
      <c r="K78" s="53"/>
      <c r="L78" s="112"/>
      <c r="S78" s="33"/>
      <c r="T78" s="33"/>
      <c r="U78" s="33"/>
      <c r="V78" s="33"/>
      <c r="W78" s="33"/>
      <c r="X78" s="33"/>
      <c r="Y78" s="33"/>
      <c r="Z78" s="33"/>
      <c r="AA78" s="33"/>
      <c r="AB78" s="33"/>
      <c r="AC78" s="33"/>
      <c r="AD78" s="33"/>
      <c r="AE78" s="33"/>
    </row>
    <row r="79" s="2" customFormat="1" ht="24.96" customHeight="1">
      <c r="A79" s="33"/>
      <c r="B79" s="34"/>
      <c r="C79" s="23" t="s">
        <v>126</v>
      </c>
      <c r="D79" s="33"/>
      <c r="E79" s="33"/>
      <c r="F79" s="33"/>
      <c r="G79" s="33"/>
      <c r="H79" s="33"/>
      <c r="I79" s="33"/>
      <c r="J79" s="33"/>
      <c r="K79" s="33"/>
      <c r="L79" s="112"/>
      <c r="S79" s="33"/>
      <c r="T79" s="33"/>
      <c r="U79" s="33"/>
      <c r="V79" s="33"/>
      <c r="W79" s="33"/>
      <c r="X79" s="33"/>
      <c r="Y79" s="33"/>
      <c r="Z79" s="33"/>
      <c r="AA79" s="33"/>
      <c r="AB79" s="33"/>
      <c r="AC79" s="33"/>
      <c r="AD79" s="33"/>
      <c r="AE79" s="33"/>
    </row>
    <row r="80" s="2" customFormat="1" ht="6.96" customHeight="1">
      <c r="A80" s="33"/>
      <c r="B80" s="34"/>
      <c r="C80" s="33"/>
      <c r="D80" s="33"/>
      <c r="E80" s="33"/>
      <c r="F80" s="33"/>
      <c r="G80" s="33"/>
      <c r="H80" s="33"/>
      <c r="I80" s="33"/>
      <c r="J80" s="33"/>
      <c r="K80" s="33"/>
      <c r="L80" s="112"/>
      <c r="S80" s="33"/>
      <c r="T80" s="33"/>
      <c r="U80" s="33"/>
      <c r="V80" s="33"/>
      <c r="W80" s="33"/>
      <c r="X80" s="33"/>
      <c r="Y80" s="33"/>
      <c r="Z80" s="33"/>
      <c r="AA80" s="33"/>
      <c r="AB80" s="33"/>
      <c r="AC80" s="33"/>
      <c r="AD80" s="33"/>
      <c r="AE80" s="33"/>
    </row>
    <row r="81" s="2" customFormat="1" ht="12" customHeight="1">
      <c r="A81" s="33"/>
      <c r="B81" s="34"/>
      <c r="C81" s="29" t="s">
        <v>15</v>
      </c>
      <c r="D81" s="33"/>
      <c r="E81" s="33"/>
      <c r="F81" s="33"/>
      <c r="G81" s="33"/>
      <c r="H81" s="33"/>
      <c r="I81" s="33"/>
      <c r="J81" s="33"/>
      <c r="K81" s="33"/>
      <c r="L81" s="112"/>
      <c r="S81" s="33"/>
      <c r="T81" s="33"/>
      <c r="U81" s="33"/>
      <c r="V81" s="33"/>
      <c r="W81" s="33"/>
      <c r="X81" s="33"/>
      <c r="Y81" s="33"/>
      <c r="Z81" s="33"/>
      <c r="AA81" s="33"/>
      <c r="AB81" s="33"/>
      <c r="AC81" s="33"/>
      <c r="AD81" s="33"/>
      <c r="AE81" s="33"/>
    </row>
    <row r="82" s="2" customFormat="1" ht="16.5" customHeight="1">
      <c r="A82" s="33"/>
      <c r="B82" s="34"/>
      <c r="C82" s="33"/>
      <c r="D82" s="33"/>
      <c r="E82" s="111" t="str">
        <f>E7</f>
        <v>REKONSTRUKCE BUDOVY OŘ PLZEŇ, TRÄGEROVA ULICE, ČESKÉ BUDĚJOVICE</v>
      </c>
      <c r="F82" s="29"/>
      <c r="G82" s="29"/>
      <c r="H82" s="29"/>
      <c r="I82" s="33"/>
      <c r="J82" s="33"/>
      <c r="K82" s="33"/>
      <c r="L82" s="112"/>
      <c r="S82" s="33"/>
      <c r="T82" s="33"/>
      <c r="U82" s="33"/>
      <c r="V82" s="33"/>
      <c r="W82" s="33"/>
      <c r="X82" s="33"/>
      <c r="Y82" s="33"/>
      <c r="Z82" s="33"/>
      <c r="AA82" s="33"/>
      <c r="AB82" s="33"/>
      <c r="AC82" s="33"/>
      <c r="AD82" s="33"/>
      <c r="AE82" s="33"/>
    </row>
    <row r="83" s="2" customFormat="1" ht="12" customHeight="1">
      <c r="A83" s="33"/>
      <c r="B83" s="34"/>
      <c r="C83" s="29" t="s">
        <v>113</v>
      </c>
      <c r="D83" s="33"/>
      <c r="E83" s="33"/>
      <c r="F83" s="33"/>
      <c r="G83" s="33"/>
      <c r="H83" s="33"/>
      <c r="I83" s="33"/>
      <c r="J83" s="33"/>
      <c r="K83" s="33"/>
      <c r="L83" s="112"/>
      <c r="S83" s="33"/>
      <c r="T83" s="33"/>
      <c r="U83" s="33"/>
      <c r="V83" s="33"/>
      <c r="W83" s="33"/>
      <c r="X83" s="33"/>
      <c r="Y83" s="33"/>
      <c r="Z83" s="33"/>
      <c r="AA83" s="33"/>
      <c r="AB83" s="33"/>
      <c r="AC83" s="33"/>
      <c r="AD83" s="33"/>
      <c r="AE83" s="33"/>
    </row>
    <row r="84" s="2" customFormat="1" ht="16.5" customHeight="1">
      <c r="A84" s="33"/>
      <c r="B84" s="34"/>
      <c r="C84" s="33"/>
      <c r="D84" s="33"/>
      <c r="E84" s="57" t="str">
        <f>E9</f>
        <v>SO 02-2 - Zpevněné plochy</v>
      </c>
      <c r="F84" s="33"/>
      <c r="G84" s="33"/>
      <c r="H84" s="33"/>
      <c r="I84" s="33"/>
      <c r="J84" s="33"/>
      <c r="K84" s="33"/>
      <c r="L84" s="112"/>
      <c r="S84" s="33"/>
      <c r="T84" s="33"/>
      <c r="U84" s="33"/>
      <c r="V84" s="33"/>
      <c r="W84" s="33"/>
      <c r="X84" s="33"/>
      <c r="Y84" s="33"/>
      <c r="Z84" s="33"/>
      <c r="AA84" s="33"/>
      <c r="AB84" s="33"/>
      <c r="AC84" s="33"/>
      <c r="AD84" s="33"/>
      <c r="AE84" s="33"/>
    </row>
    <row r="85" s="2" customFormat="1" ht="6.96" customHeight="1">
      <c r="A85" s="33"/>
      <c r="B85" s="34"/>
      <c r="C85" s="33"/>
      <c r="D85" s="33"/>
      <c r="E85" s="33"/>
      <c r="F85" s="33"/>
      <c r="G85" s="33"/>
      <c r="H85" s="33"/>
      <c r="I85" s="33"/>
      <c r="J85" s="33"/>
      <c r="K85" s="33"/>
      <c r="L85" s="112"/>
      <c r="S85" s="33"/>
      <c r="T85" s="33"/>
      <c r="U85" s="33"/>
      <c r="V85" s="33"/>
      <c r="W85" s="33"/>
      <c r="X85" s="33"/>
      <c r="Y85" s="33"/>
      <c r="Z85" s="33"/>
      <c r="AA85" s="33"/>
      <c r="AB85" s="33"/>
      <c r="AC85" s="33"/>
      <c r="AD85" s="33"/>
      <c r="AE85" s="33"/>
    </row>
    <row r="86" s="2" customFormat="1" ht="12" customHeight="1">
      <c r="A86" s="33"/>
      <c r="B86" s="34"/>
      <c r="C86" s="29" t="s">
        <v>21</v>
      </c>
      <c r="D86" s="33"/>
      <c r="E86" s="33"/>
      <c r="F86" s="26" t="str">
        <f>F12</f>
        <v>České Budějovice</v>
      </c>
      <c r="G86" s="33"/>
      <c r="H86" s="33"/>
      <c r="I86" s="29" t="s">
        <v>23</v>
      </c>
      <c r="J86" s="59" t="str">
        <f>IF(J12="","",J12)</f>
        <v>25. 7. 2019</v>
      </c>
      <c r="K86" s="33"/>
      <c r="L86" s="112"/>
      <c r="S86" s="33"/>
      <c r="T86" s="33"/>
      <c r="U86" s="33"/>
      <c r="V86" s="33"/>
      <c r="W86" s="33"/>
      <c r="X86" s="33"/>
      <c r="Y86" s="33"/>
      <c r="Z86" s="33"/>
      <c r="AA86" s="33"/>
      <c r="AB86" s="33"/>
      <c r="AC86" s="33"/>
      <c r="AD86" s="33"/>
      <c r="AE86" s="33"/>
    </row>
    <row r="87" s="2" customFormat="1" ht="6.96" customHeight="1">
      <c r="A87" s="33"/>
      <c r="B87" s="34"/>
      <c r="C87" s="33"/>
      <c r="D87" s="33"/>
      <c r="E87" s="33"/>
      <c r="F87" s="33"/>
      <c r="G87" s="33"/>
      <c r="H87" s="33"/>
      <c r="I87" s="33"/>
      <c r="J87" s="33"/>
      <c r="K87" s="33"/>
      <c r="L87" s="112"/>
      <c r="S87" s="33"/>
      <c r="T87" s="33"/>
      <c r="U87" s="33"/>
      <c r="V87" s="33"/>
      <c r="W87" s="33"/>
      <c r="X87" s="33"/>
      <c r="Y87" s="33"/>
      <c r="Z87" s="33"/>
      <c r="AA87" s="33"/>
      <c r="AB87" s="33"/>
      <c r="AC87" s="33"/>
      <c r="AD87" s="33"/>
      <c r="AE87" s="33"/>
    </row>
    <row r="88" s="2" customFormat="1" ht="27.9" customHeight="1">
      <c r="A88" s="33"/>
      <c r="B88" s="34"/>
      <c r="C88" s="29" t="s">
        <v>29</v>
      </c>
      <c r="D88" s="33"/>
      <c r="E88" s="33"/>
      <c r="F88" s="26" t="str">
        <f>E15</f>
        <v>Správa železniční dopravní cesty, státní o.</v>
      </c>
      <c r="G88" s="33"/>
      <c r="H88" s="33"/>
      <c r="I88" s="29" t="s">
        <v>37</v>
      </c>
      <c r="J88" s="31" t="str">
        <f>E21</f>
        <v>ATELIÉR DoPI, s.r.o.</v>
      </c>
      <c r="K88" s="33"/>
      <c r="L88" s="112"/>
      <c r="S88" s="33"/>
      <c r="T88" s="33"/>
      <c r="U88" s="33"/>
      <c r="V88" s="33"/>
      <c r="W88" s="33"/>
      <c r="X88" s="33"/>
      <c r="Y88" s="33"/>
      <c r="Z88" s="33"/>
      <c r="AA88" s="33"/>
      <c r="AB88" s="33"/>
      <c r="AC88" s="33"/>
      <c r="AD88" s="33"/>
      <c r="AE88" s="33"/>
    </row>
    <row r="89" s="2" customFormat="1" ht="15.15" customHeight="1">
      <c r="A89" s="33"/>
      <c r="B89" s="34"/>
      <c r="C89" s="29" t="s">
        <v>35</v>
      </c>
      <c r="D89" s="33"/>
      <c r="E89" s="33"/>
      <c r="F89" s="26" t="str">
        <f>IF(E18="","",E18)</f>
        <v xml:space="preserve"> </v>
      </c>
      <c r="G89" s="33"/>
      <c r="H89" s="33"/>
      <c r="I89" s="29" t="s">
        <v>42</v>
      </c>
      <c r="J89" s="31" t="str">
        <f>E24</f>
        <v xml:space="preserve"> </v>
      </c>
      <c r="K89" s="33"/>
      <c r="L89" s="112"/>
      <c r="S89" s="33"/>
      <c r="T89" s="33"/>
      <c r="U89" s="33"/>
      <c r="V89" s="33"/>
      <c r="W89" s="33"/>
      <c r="X89" s="33"/>
      <c r="Y89" s="33"/>
      <c r="Z89" s="33"/>
      <c r="AA89" s="33"/>
      <c r="AB89" s="33"/>
      <c r="AC89" s="33"/>
      <c r="AD89" s="33"/>
      <c r="AE89" s="33"/>
    </row>
    <row r="90" s="2" customFormat="1" ht="10.32" customHeight="1">
      <c r="A90" s="33"/>
      <c r="B90" s="34"/>
      <c r="C90" s="33"/>
      <c r="D90" s="33"/>
      <c r="E90" s="33"/>
      <c r="F90" s="33"/>
      <c r="G90" s="33"/>
      <c r="H90" s="33"/>
      <c r="I90" s="33"/>
      <c r="J90" s="33"/>
      <c r="K90" s="33"/>
      <c r="L90" s="112"/>
      <c r="S90" s="33"/>
      <c r="T90" s="33"/>
      <c r="U90" s="33"/>
      <c r="V90" s="33"/>
      <c r="W90" s="33"/>
      <c r="X90" s="33"/>
      <c r="Y90" s="33"/>
      <c r="Z90" s="33"/>
      <c r="AA90" s="33"/>
      <c r="AB90" s="33"/>
      <c r="AC90" s="33"/>
      <c r="AD90" s="33"/>
      <c r="AE90" s="33"/>
    </row>
    <row r="91" s="11" customFormat="1" ht="29.28" customHeight="1">
      <c r="A91" s="136"/>
      <c r="B91" s="137"/>
      <c r="C91" s="138" t="s">
        <v>127</v>
      </c>
      <c r="D91" s="139" t="s">
        <v>64</v>
      </c>
      <c r="E91" s="139" t="s">
        <v>60</v>
      </c>
      <c r="F91" s="139" t="s">
        <v>61</v>
      </c>
      <c r="G91" s="139" t="s">
        <v>128</v>
      </c>
      <c r="H91" s="139" t="s">
        <v>129</v>
      </c>
      <c r="I91" s="139" t="s">
        <v>130</v>
      </c>
      <c r="J91" s="139" t="s">
        <v>117</v>
      </c>
      <c r="K91" s="140" t="s">
        <v>131</v>
      </c>
      <c r="L91" s="141"/>
      <c r="M91" s="75" t="s">
        <v>3</v>
      </c>
      <c r="N91" s="76" t="s">
        <v>49</v>
      </c>
      <c r="O91" s="76" t="s">
        <v>132</v>
      </c>
      <c r="P91" s="76" t="s">
        <v>133</v>
      </c>
      <c r="Q91" s="76" t="s">
        <v>134</v>
      </c>
      <c r="R91" s="76" t="s">
        <v>135</v>
      </c>
      <c r="S91" s="76" t="s">
        <v>136</v>
      </c>
      <c r="T91" s="77" t="s">
        <v>137</v>
      </c>
      <c r="U91" s="136"/>
      <c r="V91" s="136"/>
      <c r="W91" s="136"/>
      <c r="X91" s="136"/>
      <c r="Y91" s="136"/>
      <c r="Z91" s="136"/>
      <c r="AA91" s="136"/>
      <c r="AB91" s="136"/>
      <c r="AC91" s="136"/>
      <c r="AD91" s="136"/>
      <c r="AE91" s="136"/>
    </row>
    <row r="92" s="2" customFormat="1" ht="22.8" customHeight="1">
      <c r="A92" s="33"/>
      <c r="B92" s="34"/>
      <c r="C92" s="82" t="s">
        <v>138</v>
      </c>
      <c r="D92" s="33"/>
      <c r="E92" s="33"/>
      <c r="F92" s="33"/>
      <c r="G92" s="33"/>
      <c r="H92" s="33"/>
      <c r="I92" s="33"/>
      <c r="J92" s="142">
        <f>BK92</f>
        <v>4833076.5499999998</v>
      </c>
      <c r="K92" s="33"/>
      <c r="L92" s="34"/>
      <c r="M92" s="78"/>
      <c r="N92" s="63"/>
      <c r="O92" s="79"/>
      <c r="P92" s="143">
        <f>P93+P470</f>
        <v>4183.0862659999993</v>
      </c>
      <c r="Q92" s="79"/>
      <c r="R92" s="143">
        <f>R93+R470</f>
        <v>2804.6740216400003</v>
      </c>
      <c r="S92" s="79"/>
      <c r="T92" s="144">
        <f>T93+T470</f>
        <v>742.91560000000004</v>
      </c>
      <c r="U92" s="33"/>
      <c r="V92" s="33"/>
      <c r="W92" s="33"/>
      <c r="X92" s="33"/>
      <c r="Y92" s="33"/>
      <c r="Z92" s="33"/>
      <c r="AA92" s="33"/>
      <c r="AB92" s="33"/>
      <c r="AC92" s="33"/>
      <c r="AD92" s="33"/>
      <c r="AE92" s="33"/>
      <c r="AT92" s="19" t="s">
        <v>78</v>
      </c>
      <c r="AU92" s="19" t="s">
        <v>118</v>
      </c>
      <c r="BK92" s="145">
        <f>BK93+BK470</f>
        <v>4833076.5499999998</v>
      </c>
    </row>
    <row r="93" s="12" customFormat="1" ht="25.92" customHeight="1">
      <c r="A93" s="12"/>
      <c r="B93" s="146"/>
      <c r="C93" s="12"/>
      <c r="D93" s="147" t="s">
        <v>78</v>
      </c>
      <c r="E93" s="148" t="s">
        <v>310</v>
      </c>
      <c r="F93" s="148" t="s">
        <v>311</v>
      </c>
      <c r="G93" s="12"/>
      <c r="H93" s="12"/>
      <c r="I93" s="12"/>
      <c r="J93" s="149">
        <f>BK93</f>
        <v>4791545.8499999996</v>
      </c>
      <c r="K93" s="12"/>
      <c r="L93" s="146"/>
      <c r="M93" s="150"/>
      <c r="N93" s="151"/>
      <c r="O93" s="151"/>
      <c r="P93" s="152">
        <f>P94+P205+P292+P297+P442+P468</f>
        <v>4103.8412659999995</v>
      </c>
      <c r="Q93" s="151"/>
      <c r="R93" s="152">
        <f>R94+R205+R292+R297+R442+R468</f>
        <v>2796.5372016400001</v>
      </c>
      <c r="S93" s="151"/>
      <c r="T93" s="153">
        <f>T94+T205+T292+T297+T442+T468</f>
        <v>742.91560000000004</v>
      </c>
      <c r="U93" s="12"/>
      <c r="V93" s="12"/>
      <c r="W93" s="12"/>
      <c r="X93" s="12"/>
      <c r="Y93" s="12"/>
      <c r="Z93" s="12"/>
      <c r="AA93" s="12"/>
      <c r="AB93" s="12"/>
      <c r="AC93" s="12"/>
      <c r="AD93" s="12"/>
      <c r="AE93" s="12"/>
      <c r="AR93" s="147" t="s">
        <v>87</v>
      </c>
      <c r="AT93" s="154" t="s">
        <v>78</v>
      </c>
      <c r="AU93" s="154" t="s">
        <v>79</v>
      </c>
      <c r="AY93" s="147" t="s">
        <v>142</v>
      </c>
      <c r="BK93" s="155">
        <f>BK94+BK205+BK292+BK297+BK442+BK468</f>
        <v>4791545.8499999996</v>
      </c>
    </row>
    <row r="94" s="12" customFormat="1" ht="22.8" customHeight="1">
      <c r="A94" s="12"/>
      <c r="B94" s="146"/>
      <c r="C94" s="12"/>
      <c r="D94" s="147" t="s">
        <v>78</v>
      </c>
      <c r="E94" s="156" t="s">
        <v>87</v>
      </c>
      <c r="F94" s="156" t="s">
        <v>312</v>
      </c>
      <c r="G94" s="12"/>
      <c r="H94" s="12"/>
      <c r="I94" s="12"/>
      <c r="J94" s="157">
        <f>BK94</f>
        <v>1346683.0299999996</v>
      </c>
      <c r="K94" s="12"/>
      <c r="L94" s="146"/>
      <c r="M94" s="150"/>
      <c r="N94" s="151"/>
      <c r="O94" s="151"/>
      <c r="P94" s="152">
        <f>P95+SUM(P96:P157)+P181</f>
        <v>1122.387708</v>
      </c>
      <c r="Q94" s="151"/>
      <c r="R94" s="152">
        <f>R95+SUM(R96:R157)+R181</f>
        <v>46.542760000000001</v>
      </c>
      <c r="S94" s="151"/>
      <c r="T94" s="153">
        <f>T95+SUM(T96:T157)+T181</f>
        <v>0</v>
      </c>
      <c r="U94" s="12"/>
      <c r="V94" s="12"/>
      <c r="W94" s="12"/>
      <c r="X94" s="12"/>
      <c r="Y94" s="12"/>
      <c r="Z94" s="12"/>
      <c r="AA94" s="12"/>
      <c r="AB94" s="12"/>
      <c r="AC94" s="12"/>
      <c r="AD94" s="12"/>
      <c r="AE94" s="12"/>
      <c r="AR94" s="147" t="s">
        <v>87</v>
      </c>
      <c r="AT94" s="154" t="s">
        <v>78</v>
      </c>
      <c r="AU94" s="154" t="s">
        <v>87</v>
      </c>
      <c r="AY94" s="147" t="s">
        <v>142</v>
      </c>
      <c r="BK94" s="155">
        <f>BK95+SUM(BK96:BK157)+BK181</f>
        <v>1346683.0299999996</v>
      </c>
    </row>
    <row r="95" s="2" customFormat="1" ht="24" customHeight="1">
      <c r="A95" s="33"/>
      <c r="B95" s="158"/>
      <c r="C95" s="159" t="s">
        <v>87</v>
      </c>
      <c r="D95" s="159" t="s">
        <v>145</v>
      </c>
      <c r="E95" s="160" t="s">
        <v>913</v>
      </c>
      <c r="F95" s="161" t="s">
        <v>914</v>
      </c>
      <c r="G95" s="162" t="s">
        <v>315</v>
      </c>
      <c r="H95" s="163">
        <v>196.82400000000001</v>
      </c>
      <c r="I95" s="164">
        <v>411</v>
      </c>
      <c r="J95" s="164">
        <f>ROUND(I95*H95,2)</f>
        <v>80894.660000000003</v>
      </c>
      <c r="K95" s="161" t="s">
        <v>316</v>
      </c>
      <c r="L95" s="34"/>
      <c r="M95" s="165" t="s">
        <v>3</v>
      </c>
      <c r="N95" s="166" t="s">
        <v>52</v>
      </c>
      <c r="O95" s="167">
        <v>1.548</v>
      </c>
      <c r="P95" s="167">
        <f>O95*H95</f>
        <v>304.68355200000002</v>
      </c>
      <c r="Q95" s="167">
        <v>0</v>
      </c>
      <c r="R95" s="167">
        <f>Q95*H95</f>
        <v>0</v>
      </c>
      <c r="S95" s="167">
        <v>0</v>
      </c>
      <c r="T95" s="168">
        <f>S95*H95</f>
        <v>0</v>
      </c>
      <c r="U95" s="33"/>
      <c r="V95" s="33"/>
      <c r="W95" s="33"/>
      <c r="X95" s="33"/>
      <c r="Y95" s="33"/>
      <c r="Z95" s="33"/>
      <c r="AA95" s="33"/>
      <c r="AB95" s="33"/>
      <c r="AC95" s="33"/>
      <c r="AD95" s="33"/>
      <c r="AE95" s="33"/>
      <c r="AR95" s="169" t="s">
        <v>151</v>
      </c>
      <c r="AT95" s="169" t="s">
        <v>145</v>
      </c>
      <c r="AU95" s="169" t="s">
        <v>89</v>
      </c>
      <c r="AY95" s="19" t="s">
        <v>142</v>
      </c>
      <c r="BE95" s="170">
        <f>IF(N95="základní",J95,0)</f>
        <v>0</v>
      </c>
      <c r="BF95" s="170">
        <f>IF(N95="snížená",J95,0)</f>
        <v>0</v>
      </c>
      <c r="BG95" s="170">
        <f>IF(N95="zákl. přenesená",J95,0)</f>
        <v>80894.660000000003</v>
      </c>
      <c r="BH95" s="170">
        <f>IF(N95="sníž. přenesená",J95,0)</f>
        <v>0</v>
      </c>
      <c r="BI95" s="170">
        <f>IF(N95="nulová",J95,0)</f>
        <v>0</v>
      </c>
      <c r="BJ95" s="19" t="s">
        <v>151</v>
      </c>
      <c r="BK95" s="170">
        <f>ROUND(I95*H95,2)</f>
        <v>80894.660000000003</v>
      </c>
      <c r="BL95" s="19" t="s">
        <v>151</v>
      </c>
      <c r="BM95" s="169" t="s">
        <v>915</v>
      </c>
    </row>
    <row r="96" s="2" customFormat="1">
      <c r="A96" s="33"/>
      <c r="B96" s="34"/>
      <c r="C96" s="33"/>
      <c r="D96" s="172" t="s">
        <v>318</v>
      </c>
      <c r="E96" s="33"/>
      <c r="F96" s="186" t="s">
        <v>916</v>
      </c>
      <c r="G96" s="33"/>
      <c r="H96" s="33"/>
      <c r="I96" s="33"/>
      <c r="J96" s="33"/>
      <c r="K96" s="33"/>
      <c r="L96" s="34"/>
      <c r="M96" s="187"/>
      <c r="N96" s="188"/>
      <c r="O96" s="67"/>
      <c r="P96" s="67"/>
      <c r="Q96" s="67"/>
      <c r="R96" s="67"/>
      <c r="S96" s="67"/>
      <c r="T96" s="68"/>
      <c r="U96" s="33"/>
      <c r="V96" s="33"/>
      <c r="W96" s="33"/>
      <c r="X96" s="33"/>
      <c r="Y96" s="33"/>
      <c r="Z96" s="33"/>
      <c r="AA96" s="33"/>
      <c r="AB96" s="33"/>
      <c r="AC96" s="33"/>
      <c r="AD96" s="33"/>
      <c r="AE96" s="33"/>
      <c r="AT96" s="19" t="s">
        <v>318</v>
      </c>
      <c r="AU96" s="19" t="s">
        <v>89</v>
      </c>
    </row>
    <row r="97" s="13" customFormat="1">
      <c r="A97" s="13"/>
      <c r="B97" s="171"/>
      <c r="C97" s="13"/>
      <c r="D97" s="172" t="s">
        <v>156</v>
      </c>
      <c r="E97" s="173" t="s">
        <v>3</v>
      </c>
      <c r="F97" s="174" t="s">
        <v>917</v>
      </c>
      <c r="G97" s="13"/>
      <c r="H97" s="175">
        <v>196.82400000000001</v>
      </c>
      <c r="I97" s="13"/>
      <c r="J97" s="13"/>
      <c r="K97" s="13"/>
      <c r="L97" s="171"/>
      <c r="M97" s="176"/>
      <c r="N97" s="177"/>
      <c r="O97" s="177"/>
      <c r="P97" s="177"/>
      <c r="Q97" s="177"/>
      <c r="R97" s="177"/>
      <c r="S97" s="177"/>
      <c r="T97" s="178"/>
      <c r="U97" s="13"/>
      <c r="V97" s="13"/>
      <c r="W97" s="13"/>
      <c r="X97" s="13"/>
      <c r="Y97" s="13"/>
      <c r="Z97" s="13"/>
      <c r="AA97" s="13"/>
      <c r="AB97" s="13"/>
      <c r="AC97" s="13"/>
      <c r="AD97" s="13"/>
      <c r="AE97" s="13"/>
      <c r="AT97" s="173" t="s">
        <v>156</v>
      </c>
      <c r="AU97" s="173" t="s">
        <v>89</v>
      </c>
      <c r="AV97" s="13" t="s">
        <v>89</v>
      </c>
      <c r="AW97" s="13" t="s">
        <v>41</v>
      </c>
      <c r="AX97" s="13" t="s">
        <v>79</v>
      </c>
      <c r="AY97" s="173" t="s">
        <v>142</v>
      </c>
    </row>
    <row r="98" s="14" customFormat="1">
      <c r="A98" s="14"/>
      <c r="B98" s="179"/>
      <c r="C98" s="14"/>
      <c r="D98" s="172" t="s">
        <v>156</v>
      </c>
      <c r="E98" s="180" t="s">
        <v>3</v>
      </c>
      <c r="F98" s="181" t="s">
        <v>158</v>
      </c>
      <c r="G98" s="14"/>
      <c r="H98" s="182">
        <v>196.82400000000001</v>
      </c>
      <c r="I98" s="14"/>
      <c r="J98" s="14"/>
      <c r="K98" s="14"/>
      <c r="L98" s="179"/>
      <c r="M98" s="183"/>
      <c r="N98" s="184"/>
      <c r="O98" s="184"/>
      <c r="P98" s="184"/>
      <c r="Q98" s="184"/>
      <c r="R98" s="184"/>
      <c r="S98" s="184"/>
      <c r="T98" s="185"/>
      <c r="U98" s="14"/>
      <c r="V98" s="14"/>
      <c r="W98" s="14"/>
      <c r="X98" s="14"/>
      <c r="Y98" s="14"/>
      <c r="Z98" s="14"/>
      <c r="AA98" s="14"/>
      <c r="AB98" s="14"/>
      <c r="AC98" s="14"/>
      <c r="AD98" s="14"/>
      <c r="AE98" s="14"/>
      <c r="AT98" s="180" t="s">
        <v>156</v>
      </c>
      <c r="AU98" s="180" t="s">
        <v>89</v>
      </c>
      <c r="AV98" s="14" t="s">
        <v>151</v>
      </c>
      <c r="AW98" s="14" t="s">
        <v>4</v>
      </c>
      <c r="AX98" s="14" t="s">
        <v>87</v>
      </c>
      <c r="AY98" s="180" t="s">
        <v>142</v>
      </c>
    </row>
    <row r="99" s="2" customFormat="1" ht="24" customHeight="1">
      <c r="A99" s="33"/>
      <c r="B99" s="158"/>
      <c r="C99" s="159" t="s">
        <v>89</v>
      </c>
      <c r="D99" s="159" t="s">
        <v>145</v>
      </c>
      <c r="E99" s="160" t="s">
        <v>918</v>
      </c>
      <c r="F99" s="161" t="s">
        <v>919</v>
      </c>
      <c r="G99" s="162" t="s">
        <v>315</v>
      </c>
      <c r="H99" s="163">
        <v>945.15999999999997</v>
      </c>
      <c r="I99" s="164">
        <v>163</v>
      </c>
      <c r="J99" s="164">
        <f>ROUND(I99*H99,2)</f>
        <v>154061.07999999999</v>
      </c>
      <c r="K99" s="161" t="s">
        <v>316</v>
      </c>
      <c r="L99" s="34"/>
      <c r="M99" s="165" t="s">
        <v>3</v>
      </c>
      <c r="N99" s="166" t="s">
        <v>52</v>
      </c>
      <c r="O99" s="167">
        <v>0.29399999999999998</v>
      </c>
      <c r="P99" s="167">
        <f>O99*H99</f>
        <v>277.87703999999997</v>
      </c>
      <c r="Q99" s="167">
        <v>0</v>
      </c>
      <c r="R99" s="167">
        <f>Q99*H99</f>
        <v>0</v>
      </c>
      <c r="S99" s="167">
        <v>0</v>
      </c>
      <c r="T99" s="168">
        <f>S99*H99</f>
        <v>0</v>
      </c>
      <c r="U99" s="33"/>
      <c r="V99" s="33"/>
      <c r="W99" s="33"/>
      <c r="X99" s="33"/>
      <c r="Y99" s="33"/>
      <c r="Z99" s="33"/>
      <c r="AA99" s="33"/>
      <c r="AB99" s="33"/>
      <c r="AC99" s="33"/>
      <c r="AD99" s="33"/>
      <c r="AE99" s="33"/>
      <c r="AR99" s="169" t="s">
        <v>151</v>
      </c>
      <c r="AT99" s="169" t="s">
        <v>145</v>
      </c>
      <c r="AU99" s="169" t="s">
        <v>89</v>
      </c>
      <c r="AY99" s="19" t="s">
        <v>142</v>
      </c>
      <c r="BE99" s="170">
        <f>IF(N99="základní",J99,0)</f>
        <v>0</v>
      </c>
      <c r="BF99" s="170">
        <f>IF(N99="snížená",J99,0)</f>
        <v>0</v>
      </c>
      <c r="BG99" s="170">
        <f>IF(N99="zákl. přenesená",J99,0)</f>
        <v>154061.07999999999</v>
      </c>
      <c r="BH99" s="170">
        <f>IF(N99="sníž. přenesená",J99,0)</f>
        <v>0</v>
      </c>
      <c r="BI99" s="170">
        <f>IF(N99="nulová",J99,0)</f>
        <v>0</v>
      </c>
      <c r="BJ99" s="19" t="s">
        <v>151</v>
      </c>
      <c r="BK99" s="170">
        <f>ROUND(I99*H99,2)</f>
        <v>154061.07999999999</v>
      </c>
      <c r="BL99" s="19" t="s">
        <v>151</v>
      </c>
      <c r="BM99" s="169" t="s">
        <v>920</v>
      </c>
    </row>
    <row r="100" s="2" customFormat="1">
      <c r="A100" s="33"/>
      <c r="B100" s="34"/>
      <c r="C100" s="33"/>
      <c r="D100" s="172" t="s">
        <v>318</v>
      </c>
      <c r="E100" s="33"/>
      <c r="F100" s="186" t="s">
        <v>921</v>
      </c>
      <c r="G100" s="33"/>
      <c r="H100" s="33"/>
      <c r="I100" s="33"/>
      <c r="J100" s="33"/>
      <c r="K100" s="33"/>
      <c r="L100" s="34"/>
      <c r="M100" s="187"/>
      <c r="N100" s="188"/>
      <c r="O100" s="67"/>
      <c r="P100" s="67"/>
      <c r="Q100" s="67"/>
      <c r="R100" s="67"/>
      <c r="S100" s="67"/>
      <c r="T100" s="68"/>
      <c r="U100" s="33"/>
      <c r="V100" s="33"/>
      <c r="W100" s="33"/>
      <c r="X100" s="33"/>
      <c r="Y100" s="33"/>
      <c r="Z100" s="33"/>
      <c r="AA100" s="33"/>
      <c r="AB100" s="33"/>
      <c r="AC100" s="33"/>
      <c r="AD100" s="33"/>
      <c r="AE100" s="33"/>
      <c r="AT100" s="19" t="s">
        <v>318</v>
      </c>
      <c r="AU100" s="19" t="s">
        <v>89</v>
      </c>
    </row>
    <row r="101" s="13" customFormat="1">
      <c r="A101" s="13"/>
      <c r="B101" s="171"/>
      <c r="C101" s="13"/>
      <c r="D101" s="172" t="s">
        <v>156</v>
      </c>
      <c r="E101" s="173" t="s">
        <v>3</v>
      </c>
      <c r="F101" s="174" t="s">
        <v>922</v>
      </c>
      <c r="G101" s="13"/>
      <c r="H101" s="175">
        <v>818.75999999999999</v>
      </c>
      <c r="I101" s="13"/>
      <c r="J101" s="13"/>
      <c r="K101" s="13"/>
      <c r="L101" s="171"/>
      <c r="M101" s="176"/>
      <c r="N101" s="177"/>
      <c r="O101" s="177"/>
      <c r="P101" s="177"/>
      <c r="Q101" s="177"/>
      <c r="R101" s="177"/>
      <c r="S101" s="177"/>
      <c r="T101" s="178"/>
      <c r="U101" s="13"/>
      <c r="V101" s="13"/>
      <c r="W101" s="13"/>
      <c r="X101" s="13"/>
      <c r="Y101" s="13"/>
      <c r="Z101" s="13"/>
      <c r="AA101" s="13"/>
      <c r="AB101" s="13"/>
      <c r="AC101" s="13"/>
      <c r="AD101" s="13"/>
      <c r="AE101" s="13"/>
      <c r="AT101" s="173" t="s">
        <v>156</v>
      </c>
      <c r="AU101" s="173" t="s">
        <v>89</v>
      </c>
      <c r="AV101" s="13" t="s">
        <v>89</v>
      </c>
      <c r="AW101" s="13" t="s">
        <v>41</v>
      </c>
      <c r="AX101" s="13" t="s">
        <v>79</v>
      </c>
      <c r="AY101" s="173" t="s">
        <v>142</v>
      </c>
    </row>
    <row r="102" s="13" customFormat="1">
      <c r="A102" s="13"/>
      <c r="B102" s="171"/>
      <c r="C102" s="13"/>
      <c r="D102" s="172" t="s">
        <v>156</v>
      </c>
      <c r="E102" s="173" t="s">
        <v>3</v>
      </c>
      <c r="F102" s="174" t="s">
        <v>923</v>
      </c>
      <c r="G102" s="13"/>
      <c r="H102" s="175">
        <v>30.800000000000001</v>
      </c>
      <c r="I102" s="13"/>
      <c r="J102" s="13"/>
      <c r="K102" s="13"/>
      <c r="L102" s="171"/>
      <c r="M102" s="176"/>
      <c r="N102" s="177"/>
      <c r="O102" s="177"/>
      <c r="P102" s="177"/>
      <c r="Q102" s="177"/>
      <c r="R102" s="177"/>
      <c r="S102" s="177"/>
      <c r="T102" s="178"/>
      <c r="U102" s="13"/>
      <c r="V102" s="13"/>
      <c r="W102" s="13"/>
      <c r="X102" s="13"/>
      <c r="Y102" s="13"/>
      <c r="Z102" s="13"/>
      <c r="AA102" s="13"/>
      <c r="AB102" s="13"/>
      <c r="AC102" s="13"/>
      <c r="AD102" s="13"/>
      <c r="AE102" s="13"/>
      <c r="AT102" s="173" t="s">
        <v>156</v>
      </c>
      <c r="AU102" s="173" t="s">
        <v>89</v>
      </c>
      <c r="AV102" s="13" t="s">
        <v>89</v>
      </c>
      <c r="AW102" s="13" t="s">
        <v>41</v>
      </c>
      <c r="AX102" s="13" t="s">
        <v>79</v>
      </c>
      <c r="AY102" s="173" t="s">
        <v>142</v>
      </c>
    </row>
    <row r="103" s="13" customFormat="1">
      <c r="A103" s="13"/>
      <c r="B103" s="171"/>
      <c r="C103" s="13"/>
      <c r="D103" s="172" t="s">
        <v>156</v>
      </c>
      <c r="E103" s="173" t="s">
        <v>3</v>
      </c>
      <c r="F103" s="174" t="s">
        <v>924</v>
      </c>
      <c r="G103" s="13"/>
      <c r="H103" s="175">
        <v>-320.5</v>
      </c>
      <c r="I103" s="13"/>
      <c r="J103" s="13"/>
      <c r="K103" s="13"/>
      <c r="L103" s="171"/>
      <c r="M103" s="176"/>
      <c r="N103" s="177"/>
      <c r="O103" s="177"/>
      <c r="P103" s="177"/>
      <c r="Q103" s="177"/>
      <c r="R103" s="177"/>
      <c r="S103" s="177"/>
      <c r="T103" s="178"/>
      <c r="U103" s="13"/>
      <c r="V103" s="13"/>
      <c r="W103" s="13"/>
      <c r="X103" s="13"/>
      <c r="Y103" s="13"/>
      <c r="Z103" s="13"/>
      <c r="AA103" s="13"/>
      <c r="AB103" s="13"/>
      <c r="AC103" s="13"/>
      <c r="AD103" s="13"/>
      <c r="AE103" s="13"/>
      <c r="AT103" s="173" t="s">
        <v>156</v>
      </c>
      <c r="AU103" s="173" t="s">
        <v>89</v>
      </c>
      <c r="AV103" s="13" t="s">
        <v>89</v>
      </c>
      <c r="AW103" s="13" t="s">
        <v>41</v>
      </c>
      <c r="AX103" s="13" t="s">
        <v>79</v>
      </c>
      <c r="AY103" s="173" t="s">
        <v>142</v>
      </c>
    </row>
    <row r="104" s="13" customFormat="1">
      <c r="A104" s="13"/>
      <c r="B104" s="171"/>
      <c r="C104" s="13"/>
      <c r="D104" s="172" t="s">
        <v>156</v>
      </c>
      <c r="E104" s="173" t="s">
        <v>3</v>
      </c>
      <c r="F104" s="174" t="s">
        <v>925</v>
      </c>
      <c r="G104" s="13"/>
      <c r="H104" s="175">
        <v>416.10000000000002</v>
      </c>
      <c r="I104" s="13"/>
      <c r="J104" s="13"/>
      <c r="K104" s="13"/>
      <c r="L104" s="171"/>
      <c r="M104" s="176"/>
      <c r="N104" s="177"/>
      <c r="O104" s="177"/>
      <c r="P104" s="177"/>
      <c r="Q104" s="177"/>
      <c r="R104" s="177"/>
      <c r="S104" s="177"/>
      <c r="T104" s="178"/>
      <c r="U104" s="13"/>
      <c r="V104" s="13"/>
      <c r="W104" s="13"/>
      <c r="X104" s="13"/>
      <c r="Y104" s="13"/>
      <c r="Z104" s="13"/>
      <c r="AA104" s="13"/>
      <c r="AB104" s="13"/>
      <c r="AC104" s="13"/>
      <c r="AD104" s="13"/>
      <c r="AE104" s="13"/>
      <c r="AT104" s="173" t="s">
        <v>156</v>
      </c>
      <c r="AU104" s="173" t="s">
        <v>89</v>
      </c>
      <c r="AV104" s="13" t="s">
        <v>89</v>
      </c>
      <c r="AW104" s="13" t="s">
        <v>41</v>
      </c>
      <c r="AX104" s="13" t="s">
        <v>79</v>
      </c>
      <c r="AY104" s="173" t="s">
        <v>142</v>
      </c>
    </row>
    <row r="105" s="14" customFormat="1">
      <c r="A105" s="14"/>
      <c r="B105" s="179"/>
      <c r="C105" s="14"/>
      <c r="D105" s="172" t="s">
        <v>156</v>
      </c>
      <c r="E105" s="180" t="s">
        <v>3</v>
      </c>
      <c r="F105" s="181" t="s">
        <v>158</v>
      </c>
      <c r="G105" s="14"/>
      <c r="H105" s="182">
        <v>945.15999999999997</v>
      </c>
      <c r="I105" s="14"/>
      <c r="J105" s="14"/>
      <c r="K105" s="14"/>
      <c r="L105" s="179"/>
      <c r="M105" s="183"/>
      <c r="N105" s="184"/>
      <c r="O105" s="184"/>
      <c r="P105" s="184"/>
      <c r="Q105" s="184"/>
      <c r="R105" s="184"/>
      <c r="S105" s="184"/>
      <c r="T105" s="185"/>
      <c r="U105" s="14"/>
      <c r="V105" s="14"/>
      <c r="W105" s="14"/>
      <c r="X105" s="14"/>
      <c r="Y105" s="14"/>
      <c r="Z105" s="14"/>
      <c r="AA105" s="14"/>
      <c r="AB105" s="14"/>
      <c r="AC105" s="14"/>
      <c r="AD105" s="14"/>
      <c r="AE105" s="14"/>
      <c r="AT105" s="180" t="s">
        <v>156</v>
      </c>
      <c r="AU105" s="180" t="s">
        <v>89</v>
      </c>
      <c r="AV105" s="14" t="s">
        <v>151</v>
      </c>
      <c r="AW105" s="14" t="s">
        <v>4</v>
      </c>
      <c r="AX105" s="14" t="s">
        <v>87</v>
      </c>
      <c r="AY105" s="180" t="s">
        <v>142</v>
      </c>
    </row>
    <row r="106" s="2" customFormat="1" ht="24" customHeight="1">
      <c r="A106" s="33"/>
      <c r="B106" s="158"/>
      <c r="C106" s="159" t="s">
        <v>159</v>
      </c>
      <c r="D106" s="159" t="s">
        <v>145</v>
      </c>
      <c r="E106" s="160" t="s">
        <v>324</v>
      </c>
      <c r="F106" s="161" t="s">
        <v>325</v>
      </c>
      <c r="G106" s="162" t="s">
        <v>315</v>
      </c>
      <c r="H106" s="163">
        <v>38.960000000000001</v>
      </c>
      <c r="I106" s="164">
        <v>1720</v>
      </c>
      <c r="J106" s="164">
        <f>ROUND(I106*H106,2)</f>
        <v>67011.199999999997</v>
      </c>
      <c r="K106" s="161" t="s">
        <v>316</v>
      </c>
      <c r="L106" s="34"/>
      <c r="M106" s="165" t="s">
        <v>3</v>
      </c>
      <c r="N106" s="166" t="s">
        <v>52</v>
      </c>
      <c r="O106" s="167">
        <v>3.9369999999999998</v>
      </c>
      <c r="P106" s="167">
        <f>O106*H106</f>
        <v>153.38551999999999</v>
      </c>
      <c r="Q106" s="167">
        <v>0</v>
      </c>
      <c r="R106" s="167">
        <f>Q106*H106</f>
        <v>0</v>
      </c>
      <c r="S106" s="167">
        <v>0</v>
      </c>
      <c r="T106" s="168">
        <f>S106*H106</f>
        <v>0</v>
      </c>
      <c r="U106" s="33"/>
      <c r="V106" s="33"/>
      <c r="W106" s="33"/>
      <c r="X106" s="33"/>
      <c r="Y106" s="33"/>
      <c r="Z106" s="33"/>
      <c r="AA106" s="33"/>
      <c r="AB106" s="33"/>
      <c r="AC106" s="33"/>
      <c r="AD106" s="33"/>
      <c r="AE106" s="33"/>
      <c r="AR106" s="169" t="s">
        <v>151</v>
      </c>
      <c r="AT106" s="169" t="s">
        <v>145</v>
      </c>
      <c r="AU106" s="169" t="s">
        <v>89</v>
      </c>
      <c r="AY106" s="19" t="s">
        <v>142</v>
      </c>
      <c r="BE106" s="170">
        <f>IF(N106="základní",J106,0)</f>
        <v>0</v>
      </c>
      <c r="BF106" s="170">
        <f>IF(N106="snížená",J106,0)</f>
        <v>0</v>
      </c>
      <c r="BG106" s="170">
        <f>IF(N106="zákl. přenesená",J106,0)</f>
        <v>67011.199999999997</v>
      </c>
      <c r="BH106" s="170">
        <f>IF(N106="sníž. přenesená",J106,0)</f>
        <v>0</v>
      </c>
      <c r="BI106" s="170">
        <f>IF(N106="nulová",J106,0)</f>
        <v>0</v>
      </c>
      <c r="BJ106" s="19" t="s">
        <v>151</v>
      </c>
      <c r="BK106" s="170">
        <f>ROUND(I106*H106,2)</f>
        <v>67011.199999999997</v>
      </c>
      <c r="BL106" s="19" t="s">
        <v>151</v>
      </c>
      <c r="BM106" s="169" t="s">
        <v>926</v>
      </c>
    </row>
    <row r="107" s="2" customFormat="1">
      <c r="A107" s="33"/>
      <c r="B107" s="34"/>
      <c r="C107" s="33"/>
      <c r="D107" s="172" t="s">
        <v>318</v>
      </c>
      <c r="E107" s="33"/>
      <c r="F107" s="186" t="s">
        <v>327</v>
      </c>
      <c r="G107" s="33"/>
      <c r="H107" s="33"/>
      <c r="I107" s="33"/>
      <c r="J107" s="33"/>
      <c r="K107" s="33"/>
      <c r="L107" s="34"/>
      <c r="M107" s="187"/>
      <c r="N107" s="188"/>
      <c r="O107" s="67"/>
      <c r="P107" s="67"/>
      <c r="Q107" s="67"/>
      <c r="R107" s="67"/>
      <c r="S107" s="67"/>
      <c r="T107" s="68"/>
      <c r="U107" s="33"/>
      <c r="V107" s="33"/>
      <c r="W107" s="33"/>
      <c r="X107" s="33"/>
      <c r="Y107" s="33"/>
      <c r="Z107" s="33"/>
      <c r="AA107" s="33"/>
      <c r="AB107" s="33"/>
      <c r="AC107" s="33"/>
      <c r="AD107" s="33"/>
      <c r="AE107" s="33"/>
      <c r="AT107" s="19" t="s">
        <v>318</v>
      </c>
      <c r="AU107" s="19" t="s">
        <v>89</v>
      </c>
    </row>
    <row r="108" s="13" customFormat="1">
      <c r="A108" s="13"/>
      <c r="B108" s="171"/>
      <c r="C108" s="13"/>
      <c r="D108" s="172" t="s">
        <v>156</v>
      </c>
      <c r="E108" s="173" t="s">
        <v>3</v>
      </c>
      <c r="F108" s="174" t="s">
        <v>927</v>
      </c>
      <c r="G108" s="13"/>
      <c r="H108" s="175">
        <v>16.960000000000001</v>
      </c>
      <c r="I108" s="13"/>
      <c r="J108" s="13"/>
      <c r="K108" s="13"/>
      <c r="L108" s="171"/>
      <c r="M108" s="176"/>
      <c r="N108" s="177"/>
      <c r="O108" s="177"/>
      <c r="P108" s="177"/>
      <c r="Q108" s="177"/>
      <c r="R108" s="177"/>
      <c r="S108" s="177"/>
      <c r="T108" s="178"/>
      <c r="U108" s="13"/>
      <c r="V108" s="13"/>
      <c r="W108" s="13"/>
      <c r="X108" s="13"/>
      <c r="Y108" s="13"/>
      <c r="Z108" s="13"/>
      <c r="AA108" s="13"/>
      <c r="AB108" s="13"/>
      <c r="AC108" s="13"/>
      <c r="AD108" s="13"/>
      <c r="AE108" s="13"/>
      <c r="AT108" s="173" t="s">
        <v>156</v>
      </c>
      <c r="AU108" s="173" t="s">
        <v>89</v>
      </c>
      <c r="AV108" s="13" t="s">
        <v>89</v>
      </c>
      <c r="AW108" s="13" t="s">
        <v>41</v>
      </c>
      <c r="AX108" s="13" t="s">
        <v>79</v>
      </c>
      <c r="AY108" s="173" t="s">
        <v>142</v>
      </c>
    </row>
    <row r="109" s="13" customFormat="1">
      <c r="A109" s="13"/>
      <c r="B109" s="171"/>
      <c r="C109" s="13"/>
      <c r="D109" s="172" t="s">
        <v>156</v>
      </c>
      <c r="E109" s="173" t="s">
        <v>3</v>
      </c>
      <c r="F109" s="174" t="s">
        <v>928</v>
      </c>
      <c r="G109" s="13"/>
      <c r="H109" s="175">
        <v>10.5</v>
      </c>
      <c r="I109" s="13"/>
      <c r="J109" s="13"/>
      <c r="K109" s="13"/>
      <c r="L109" s="171"/>
      <c r="M109" s="176"/>
      <c r="N109" s="177"/>
      <c r="O109" s="177"/>
      <c r="P109" s="177"/>
      <c r="Q109" s="177"/>
      <c r="R109" s="177"/>
      <c r="S109" s="177"/>
      <c r="T109" s="178"/>
      <c r="U109" s="13"/>
      <c r="V109" s="13"/>
      <c r="W109" s="13"/>
      <c r="X109" s="13"/>
      <c r="Y109" s="13"/>
      <c r="Z109" s="13"/>
      <c r="AA109" s="13"/>
      <c r="AB109" s="13"/>
      <c r="AC109" s="13"/>
      <c r="AD109" s="13"/>
      <c r="AE109" s="13"/>
      <c r="AT109" s="173" t="s">
        <v>156</v>
      </c>
      <c r="AU109" s="173" t="s">
        <v>89</v>
      </c>
      <c r="AV109" s="13" t="s">
        <v>89</v>
      </c>
      <c r="AW109" s="13" t="s">
        <v>41</v>
      </c>
      <c r="AX109" s="13" t="s">
        <v>79</v>
      </c>
      <c r="AY109" s="173" t="s">
        <v>142</v>
      </c>
    </row>
    <row r="110" s="13" customFormat="1">
      <c r="A110" s="13"/>
      <c r="B110" s="171"/>
      <c r="C110" s="13"/>
      <c r="D110" s="172" t="s">
        <v>156</v>
      </c>
      <c r="E110" s="173" t="s">
        <v>3</v>
      </c>
      <c r="F110" s="174" t="s">
        <v>929</v>
      </c>
      <c r="G110" s="13"/>
      <c r="H110" s="175">
        <v>11.5</v>
      </c>
      <c r="I110" s="13"/>
      <c r="J110" s="13"/>
      <c r="K110" s="13"/>
      <c r="L110" s="171"/>
      <c r="M110" s="176"/>
      <c r="N110" s="177"/>
      <c r="O110" s="177"/>
      <c r="P110" s="177"/>
      <c r="Q110" s="177"/>
      <c r="R110" s="177"/>
      <c r="S110" s="177"/>
      <c r="T110" s="178"/>
      <c r="U110" s="13"/>
      <c r="V110" s="13"/>
      <c r="W110" s="13"/>
      <c r="X110" s="13"/>
      <c r="Y110" s="13"/>
      <c r="Z110" s="13"/>
      <c r="AA110" s="13"/>
      <c r="AB110" s="13"/>
      <c r="AC110" s="13"/>
      <c r="AD110" s="13"/>
      <c r="AE110" s="13"/>
      <c r="AT110" s="173" t="s">
        <v>156</v>
      </c>
      <c r="AU110" s="173" t="s">
        <v>89</v>
      </c>
      <c r="AV110" s="13" t="s">
        <v>89</v>
      </c>
      <c r="AW110" s="13" t="s">
        <v>41</v>
      </c>
      <c r="AX110" s="13" t="s">
        <v>79</v>
      </c>
      <c r="AY110" s="173" t="s">
        <v>142</v>
      </c>
    </row>
    <row r="111" s="14" customFormat="1">
      <c r="A111" s="14"/>
      <c r="B111" s="179"/>
      <c r="C111" s="14"/>
      <c r="D111" s="172" t="s">
        <v>156</v>
      </c>
      <c r="E111" s="180" t="s">
        <v>3</v>
      </c>
      <c r="F111" s="181" t="s">
        <v>158</v>
      </c>
      <c r="G111" s="14"/>
      <c r="H111" s="182">
        <v>38.960000000000001</v>
      </c>
      <c r="I111" s="14"/>
      <c r="J111" s="14"/>
      <c r="K111" s="14"/>
      <c r="L111" s="179"/>
      <c r="M111" s="183"/>
      <c r="N111" s="184"/>
      <c r="O111" s="184"/>
      <c r="P111" s="184"/>
      <c r="Q111" s="184"/>
      <c r="R111" s="184"/>
      <c r="S111" s="184"/>
      <c r="T111" s="185"/>
      <c r="U111" s="14"/>
      <c r="V111" s="14"/>
      <c r="W111" s="14"/>
      <c r="X111" s="14"/>
      <c r="Y111" s="14"/>
      <c r="Z111" s="14"/>
      <c r="AA111" s="14"/>
      <c r="AB111" s="14"/>
      <c r="AC111" s="14"/>
      <c r="AD111" s="14"/>
      <c r="AE111" s="14"/>
      <c r="AT111" s="180" t="s">
        <v>156</v>
      </c>
      <c r="AU111" s="180" t="s">
        <v>89</v>
      </c>
      <c r="AV111" s="14" t="s">
        <v>151</v>
      </c>
      <c r="AW111" s="14" t="s">
        <v>4</v>
      </c>
      <c r="AX111" s="14" t="s">
        <v>87</v>
      </c>
      <c r="AY111" s="180" t="s">
        <v>142</v>
      </c>
    </row>
    <row r="112" s="2" customFormat="1" ht="24" customHeight="1">
      <c r="A112" s="33"/>
      <c r="B112" s="158"/>
      <c r="C112" s="159" t="s">
        <v>151</v>
      </c>
      <c r="D112" s="159" t="s">
        <v>145</v>
      </c>
      <c r="E112" s="160" t="s">
        <v>930</v>
      </c>
      <c r="F112" s="161" t="s">
        <v>931</v>
      </c>
      <c r="G112" s="162" t="s">
        <v>315</v>
      </c>
      <c r="H112" s="163">
        <v>0.216</v>
      </c>
      <c r="I112" s="164">
        <v>863</v>
      </c>
      <c r="J112" s="164">
        <f>ROUND(I112*H112,2)</f>
        <v>186.41</v>
      </c>
      <c r="K112" s="161" t="s">
        <v>316</v>
      </c>
      <c r="L112" s="34"/>
      <c r="M112" s="165" t="s">
        <v>3</v>
      </c>
      <c r="N112" s="166" t="s">
        <v>52</v>
      </c>
      <c r="O112" s="167">
        <v>2.948</v>
      </c>
      <c r="P112" s="167">
        <f>O112*H112</f>
        <v>0.636768</v>
      </c>
      <c r="Q112" s="167">
        <v>0</v>
      </c>
      <c r="R112" s="167">
        <f>Q112*H112</f>
        <v>0</v>
      </c>
      <c r="S112" s="167">
        <v>0</v>
      </c>
      <c r="T112" s="168">
        <f>S112*H112</f>
        <v>0</v>
      </c>
      <c r="U112" s="33"/>
      <c r="V112" s="33"/>
      <c r="W112" s="33"/>
      <c r="X112" s="33"/>
      <c r="Y112" s="33"/>
      <c r="Z112" s="33"/>
      <c r="AA112" s="33"/>
      <c r="AB112" s="33"/>
      <c r="AC112" s="33"/>
      <c r="AD112" s="33"/>
      <c r="AE112" s="33"/>
      <c r="AR112" s="169" t="s">
        <v>151</v>
      </c>
      <c r="AT112" s="169" t="s">
        <v>145</v>
      </c>
      <c r="AU112" s="169" t="s">
        <v>89</v>
      </c>
      <c r="AY112" s="19" t="s">
        <v>142</v>
      </c>
      <c r="BE112" s="170">
        <f>IF(N112="základní",J112,0)</f>
        <v>0</v>
      </c>
      <c r="BF112" s="170">
        <f>IF(N112="snížená",J112,0)</f>
        <v>0</v>
      </c>
      <c r="BG112" s="170">
        <f>IF(N112="zákl. přenesená",J112,0)</f>
        <v>186.41</v>
      </c>
      <c r="BH112" s="170">
        <f>IF(N112="sníž. přenesená",J112,0)</f>
        <v>0</v>
      </c>
      <c r="BI112" s="170">
        <f>IF(N112="nulová",J112,0)</f>
        <v>0</v>
      </c>
      <c r="BJ112" s="19" t="s">
        <v>151</v>
      </c>
      <c r="BK112" s="170">
        <f>ROUND(I112*H112,2)</f>
        <v>186.41</v>
      </c>
      <c r="BL112" s="19" t="s">
        <v>151</v>
      </c>
      <c r="BM112" s="169" t="s">
        <v>932</v>
      </c>
    </row>
    <row r="113" s="2" customFormat="1">
      <c r="A113" s="33"/>
      <c r="B113" s="34"/>
      <c r="C113" s="33"/>
      <c r="D113" s="172" t="s">
        <v>318</v>
      </c>
      <c r="E113" s="33"/>
      <c r="F113" s="186" t="s">
        <v>683</v>
      </c>
      <c r="G113" s="33"/>
      <c r="H113" s="33"/>
      <c r="I113" s="33"/>
      <c r="J113" s="33"/>
      <c r="K113" s="33"/>
      <c r="L113" s="34"/>
      <c r="M113" s="187"/>
      <c r="N113" s="188"/>
      <c r="O113" s="67"/>
      <c r="P113" s="67"/>
      <c r="Q113" s="67"/>
      <c r="R113" s="67"/>
      <c r="S113" s="67"/>
      <c r="T113" s="68"/>
      <c r="U113" s="33"/>
      <c r="V113" s="33"/>
      <c r="W113" s="33"/>
      <c r="X113" s="33"/>
      <c r="Y113" s="33"/>
      <c r="Z113" s="33"/>
      <c r="AA113" s="33"/>
      <c r="AB113" s="33"/>
      <c r="AC113" s="33"/>
      <c r="AD113" s="33"/>
      <c r="AE113" s="33"/>
      <c r="AT113" s="19" t="s">
        <v>318</v>
      </c>
      <c r="AU113" s="19" t="s">
        <v>89</v>
      </c>
    </row>
    <row r="114" s="13" customFormat="1">
      <c r="A114" s="13"/>
      <c r="B114" s="171"/>
      <c r="C114" s="13"/>
      <c r="D114" s="172" t="s">
        <v>156</v>
      </c>
      <c r="E114" s="173" t="s">
        <v>3</v>
      </c>
      <c r="F114" s="174" t="s">
        <v>933</v>
      </c>
      <c r="G114" s="13"/>
      <c r="H114" s="175">
        <v>0.216</v>
      </c>
      <c r="I114" s="13"/>
      <c r="J114" s="13"/>
      <c r="K114" s="13"/>
      <c r="L114" s="171"/>
      <c r="M114" s="176"/>
      <c r="N114" s="177"/>
      <c r="O114" s="177"/>
      <c r="P114" s="177"/>
      <c r="Q114" s="177"/>
      <c r="R114" s="177"/>
      <c r="S114" s="177"/>
      <c r="T114" s="178"/>
      <c r="U114" s="13"/>
      <c r="V114" s="13"/>
      <c r="W114" s="13"/>
      <c r="X114" s="13"/>
      <c r="Y114" s="13"/>
      <c r="Z114" s="13"/>
      <c r="AA114" s="13"/>
      <c r="AB114" s="13"/>
      <c r="AC114" s="13"/>
      <c r="AD114" s="13"/>
      <c r="AE114" s="13"/>
      <c r="AT114" s="173" t="s">
        <v>156</v>
      </c>
      <c r="AU114" s="173" t="s">
        <v>89</v>
      </c>
      <c r="AV114" s="13" t="s">
        <v>89</v>
      </c>
      <c r="AW114" s="13" t="s">
        <v>41</v>
      </c>
      <c r="AX114" s="13" t="s">
        <v>79</v>
      </c>
      <c r="AY114" s="173" t="s">
        <v>142</v>
      </c>
    </row>
    <row r="115" s="14" customFormat="1">
      <c r="A115" s="14"/>
      <c r="B115" s="179"/>
      <c r="C115" s="14"/>
      <c r="D115" s="172" t="s">
        <v>156</v>
      </c>
      <c r="E115" s="180" t="s">
        <v>3</v>
      </c>
      <c r="F115" s="181" t="s">
        <v>158</v>
      </c>
      <c r="G115" s="14"/>
      <c r="H115" s="182">
        <v>0.216</v>
      </c>
      <c r="I115" s="14"/>
      <c r="J115" s="14"/>
      <c r="K115" s="14"/>
      <c r="L115" s="179"/>
      <c r="M115" s="183"/>
      <c r="N115" s="184"/>
      <c r="O115" s="184"/>
      <c r="P115" s="184"/>
      <c r="Q115" s="184"/>
      <c r="R115" s="184"/>
      <c r="S115" s="184"/>
      <c r="T115" s="185"/>
      <c r="U115" s="14"/>
      <c r="V115" s="14"/>
      <c r="W115" s="14"/>
      <c r="X115" s="14"/>
      <c r="Y115" s="14"/>
      <c r="Z115" s="14"/>
      <c r="AA115" s="14"/>
      <c r="AB115" s="14"/>
      <c r="AC115" s="14"/>
      <c r="AD115" s="14"/>
      <c r="AE115" s="14"/>
      <c r="AT115" s="180" t="s">
        <v>156</v>
      </c>
      <c r="AU115" s="180" t="s">
        <v>89</v>
      </c>
      <c r="AV115" s="14" t="s">
        <v>151</v>
      </c>
      <c r="AW115" s="14" t="s">
        <v>4</v>
      </c>
      <c r="AX115" s="14" t="s">
        <v>87</v>
      </c>
      <c r="AY115" s="180" t="s">
        <v>142</v>
      </c>
    </row>
    <row r="116" s="2" customFormat="1" ht="24" customHeight="1">
      <c r="A116" s="33"/>
      <c r="B116" s="158"/>
      <c r="C116" s="159" t="s">
        <v>141</v>
      </c>
      <c r="D116" s="159" t="s">
        <v>145</v>
      </c>
      <c r="E116" s="160" t="s">
        <v>339</v>
      </c>
      <c r="F116" s="161" t="s">
        <v>340</v>
      </c>
      <c r="G116" s="162" t="s">
        <v>315</v>
      </c>
      <c r="H116" s="163">
        <v>985.94600000000003</v>
      </c>
      <c r="I116" s="164">
        <v>258</v>
      </c>
      <c r="J116" s="164">
        <f>ROUND(I116*H116,2)</f>
        <v>254374.07000000001</v>
      </c>
      <c r="K116" s="161" t="s">
        <v>316</v>
      </c>
      <c r="L116" s="34"/>
      <c r="M116" s="165" t="s">
        <v>3</v>
      </c>
      <c r="N116" s="166" t="s">
        <v>52</v>
      </c>
      <c r="O116" s="167">
        <v>0.083000000000000004</v>
      </c>
      <c r="P116" s="167">
        <f>O116*H116</f>
        <v>81.833518000000012</v>
      </c>
      <c r="Q116" s="167">
        <v>0</v>
      </c>
      <c r="R116" s="167">
        <f>Q116*H116</f>
        <v>0</v>
      </c>
      <c r="S116" s="167">
        <v>0</v>
      </c>
      <c r="T116" s="168">
        <f>S116*H116</f>
        <v>0</v>
      </c>
      <c r="U116" s="33"/>
      <c r="V116" s="33"/>
      <c r="W116" s="33"/>
      <c r="X116" s="33"/>
      <c r="Y116" s="33"/>
      <c r="Z116" s="33"/>
      <c r="AA116" s="33"/>
      <c r="AB116" s="33"/>
      <c r="AC116" s="33"/>
      <c r="AD116" s="33"/>
      <c r="AE116" s="33"/>
      <c r="AR116" s="169" t="s">
        <v>151</v>
      </c>
      <c r="AT116" s="169" t="s">
        <v>145</v>
      </c>
      <c r="AU116" s="169" t="s">
        <v>89</v>
      </c>
      <c r="AY116" s="19" t="s">
        <v>142</v>
      </c>
      <c r="BE116" s="170">
        <f>IF(N116="základní",J116,0)</f>
        <v>0</v>
      </c>
      <c r="BF116" s="170">
        <f>IF(N116="snížená",J116,0)</f>
        <v>0</v>
      </c>
      <c r="BG116" s="170">
        <f>IF(N116="zákl. přenesená",J116,0)</f>
        <v>254374.07000000001</v>
      </c>
      <c r="BH116" s="170">
        <f>IF(N116="sníž. přenesená",J116,0)</f>
        <v>0</v>
      </c>
      <c r="BI116" s="170">
        <f>IF(N116="nulová",J116,0)</f>
        <v>0</v>
      </c>
      <c r="BJ116" s="19" t="s">
        <v>151</v>
      </c>
      <c r="BK116" s="170">
        <f>ROUND(I116*H116,2)</f>
        <v>254374.07000000001</v>
      </c>
      <c r="BL116" s="19" t="s">
        <v>151</v>
      </c>
      <c r="BM116" s="169" t="s">
        <v>934</v>
      </c>
    </row>
    <row r="117" s="2" customFormat="1">
      <c r="A117" s="33"/>
      <c r="B117" s="34"/>
      <c r="C117" s="33"/>
      <c r="D117" s="172" t="s">
        <v>318</v>
      </c>
      <c r="E117" s="33"/>
      <c r="F117" s="186" t="s">
        <v>342</v>
      </c>
      <c r="G117" s="33"/>
      <c r="H117" s="33"/>
      <c r="I117" s="33"/>
      <c r="J117" s="33"/>
      <c r="K117" s="33"/>
      <c r="L117" s="34"/>
      <c r="M117" s="187"/>
      <c r="N117" s="188"/>
      <c r="O117" s="67"/>
      <c r="P117" s="67"/>
      <c r="Q117" s="67"/>
      <c r="R117" s="67"/>
      <c r="S117" s="67"/>
      <c r="T117" s="68"/>
      <c r="U117" s="33"/>
      <c r="V117" s="33"/>
      <c r="W117" s="33"/>
      <c r="X117" s="33"/>
      <c r="Y117" s="33"/>
      <c r="Z117" s="33"/>
      <c r="AA117" s="33"/>
      <c r="AB117" s="33"/>
      <c r="AC117" s="33"/>
      <c r="AD117" s="33"/>
      <c r="AE117" s="33"/>
      <c r="AT117" s="19" t="s">
        <v>318</v>
      </c>
      <c r="AU117" s="19" t="s">
        <v>89</v>
      </c>
    </row>
    <row r="118" s="2" customFormat="1">
      <c r="A118" s="33"/>
      <c r="B118" s="34"/>
      <c r="C118" s="33"/>
      <c r="D118" s="172" t="s">
        <v>217</v>
      </c>
      <c r="E118" s="33"/>
      <c r="F118" s="186" t="s">
        <v>935</v>
      </c>
      <c r="G118" s="33"/>
      <c r="H118" s="33"/>
      <c r="I118" s="33"/>
      <c r="J118" s="33"/>
      <c r="K118" s="33"/>
      <c r="L118" s="34"/>
      <c r="M118" s="187"/>
      <c r="N118" s="188"/>
      <c r="O118" s="67"/>
      <c r="P118" s="67"/>
      <c r="Q118" s="67"/>
      <c r="R118" s="67"/>
      <c r="S118" s="67"/>
      <c r="T118" s="68"/>
      <c r="U118" s="33"/>
      <c r="V118" s="33"/>
      <c r="W118" s="33"/>
      <c r="X118" s="33"/>
      <c r="Y118" s="33"/>
      <c r="Z118" s="33"/>
      <c r="AA118" s="33"/>
      <c r="AB118" s="33"/>
      <c r="AC118" s="33"/>
      <c r="AD118" s="33"/>
      <c r="AE118" s="33"/>
      <c r="AT118" s="19" t="s">
        <v>217</v>
      </c>
      <c r="AU118" s="19" t="s">
        <v>89</v>
      </c>
    </row>
    <row r="119" s="2" customFormat="1" ht="36" customHeight="1">
      <c r="A119" s="33"/>
      <c r="B119" s="158"/>
      <c r="C119" s="159" t="s">
        <v>174</v>
      </c>
      <c r="D119" s="159" t="s">
        <v>145</v>
      </c>
      <c r="E119" s="160" t="s">
        <v>344</v>
      </c>
      <c r="F119" s="161" t="s">
        <v>345</v>
      </c>
      <c r="G119" s="162" t="s">
        <v>315</v>
      </c>
      <c r="H119" s="163">
        <v>9859.4599999999991</v>
      </c>
      <c r="I119" s="164">
        <v>25.399999999999999</v>
      </c>
      <c r="J119" s="164">
        <f>ROUND(I119*H119,2)</f>
        <v>250430.28</v>
      </c>
      <c r="K119" s="161" t="s">
        <v>316</v>
      </c>
      <c r="L119" s="34"/>
      <c r="M119" s="165" t="s">
        <v>3</v>
      </c>
      <c r="N119" s="166" t="s">
        <v>52</v>
      </c>
      <c r="O119" s="167">
        <v>0.0050000000000000001</v>
      </c>
      <c r="P119" s="167">
        <f>O119*H119</f>
        <v>49.2973</v>
      </c>
      <c r="Q119" s="167">
        <v>0</v>
      </c>
      <c r="R119" s="167">
        <f>Q119*H119</f>
        <v>0</v>
      </c>
      <c r="S119" s="167">
        <v>0</v>
      </c>
      <c r="T119" s="168">
        <f>S119*H119</f>
        <v>0</v>
      </c>
      <c r="U119" s="33"/>
      <c r="V119" s="33"/>
      <c r="W119" s="33"/>
      <c r="X119" s="33"/>
      <c r="Y119" s="33"/>
      <c r="Z119" s="33"/>
      <c r="AA119" s="33"/>
      <c r="AB119" s="33"/>
      <c r="AC119" s="33"/>
      <c r="AD119" s="33"/>
      <c r="AE119" s="33"/>
      <c r="AR119" s="169" t="s">
        <v>151</v>
      </c>
      <c r="AT119" s="169" t="s">
        <v>145</v>
      </c>
      <c r="AU119" s="169" t="s">
        <v>89</v>
      </c>
      <c r="AY119" s="19" t="s">
        <v>142</v>
      </c>
      <c r="BE119" s="170">
        <f>IF(N119="základní",J119,0)</f>
        <v>0</v>
      </c>
      <c r="BF119" s="170">
        <f>IF(N119="snížená",J119,0)</f>
        <v>0</v>
      </c>
      <c r="BG119" s="170">
        <f>IF(N119="zákl. přenesená",J119,0)</f>
        <v>250430.28</v>
      </c>
      <c r="BH119" s="170">
        <f>IF(N119="sníž. přenesená",J119,0)</f>
        <v>0</v>
      </c>
      <c r="BI119" s="170">
        <f>IF(N119="nulová",J119,0)</f>
        <v>0</v>
      </c>
      <c r="BJ119" s="19" t="s">
        <v>151</v>
      </c>
      <c r="BK119" s="170">
        <f>ROUND(I119*H119,2)</f>
        <v>250430.28</v>
      </c>
      <c r="BL119" s="19" t="s">
        <v>151</v>
      </c>
      <c r="BM119" s="169" t="s">
        <v>936</v>
      </c>
    </row>
    <row r="120" s="2" customFormat="1">
      <c r="A120" s="33"/>
      <c r="B120" s="34"/>
      <c r="C120" s="33"/>
      <c r="D120" s="172" t="s">
        <v>318</v>
      </c>
      <c r="E120" s="33"/>
      <c r="F120" s="186" t="s">
        <v>342</v>
      </c>
      <c r="G120" s="33"/>
      <c r="H120" s="33"/>
      <c r="I120" s="33"/>
      <c r="J120" s="33"/>
      <c r="K120" s="33"/>
      <c r="L120" s="34"/>
      <c r="M120" s="187"/>
      <c r="N120" s="188"/>
      <c r="O120" s="67"/>
      <c r="P120" s="67"/>
      <c r="Q120" s="67"/>
      <c r="R120" s="67"/>
      <c r="S120" s="67"/>
      <c r="T120" s="68"/>
      <c r="U120" s="33"/>
      <c r="V120" s="33"/>
      <c r="W120" s="33"/>
      <c r="X120" s="33"/>
      <c r="Y120" s="33"/>
      <c r="Z120" s="33"/>
      <c r="AA120" s="33"/>
      <c r="AB120" s="33"/>
      <c r="AC120" s="33"/>
      <c r="AD120" s="33"/>
      <c r="AE120" s="33"/>
      <c r="AT120" s="19" t="s">
        <v>318</v>
      </c>
      <c r="AU120" s="19" t="s">
        <v>89</v>
      </c>
    </row>
    <row r="121" s="13" customFormat="1">
      <c r="A121" s="13"/>
      <c r="B121" s="171"/>
      <c r="C121" s="13"/>
      <c r="D121" s="172" t="s">
        <v>156</v>
      </c>
      <c r="E121" s="173" t="s">
        <v>3</v>
      </c>
      <c r="F121" s="174" t="s">
        <v>937</v>
      </c>
      <c r="G121" s="13"/>
      <c r="H121" s="175">
        <v>9859.4599999999991</v>
      </c>
      <c r="I121" s="13"/>
      <c r="J121" s="13"/>
      <c r="K121" s="13"/>
      <c r="L121" s="171"/>
      <c r="M121" s="176"/>
      <c r="N121" s="177"/>
      <c r="O121" s="177"/>
      <c r="P121" s="177"/>
      <c r="Q121" s="177"/>
      <c r="R121" s="177"/>
      <c r="S121" s="177"/>
      <c r="T121" s="178"/>
      <c r="U121" s="13"/>
      <c r="V121" s="13"/>
      <c r="W121" s="13"/>
      <c r="X121" s="13"/>
      <c r="Y121" s="13"/>
      <c r="Z121" s="13"/>
      <c r="AA121" s="13"/>
      <c r="AB121" s="13"/>
      <c r="AC121" s="13"/>
      <c r="AD121" s="13"/>
      <c r="AE121" s="13"/>
      <c r="AT121" s="173" t="s">
        <v>156</v>
      </c>
      <c r="AU121" s="173" t="s">
        <v>89</v>
      </c>
      <c r="AV121" s="13" t="s">
        <v>89</v>
      </c>
      <c r="AW121" s="13" t="s">
        <v>41</v>
      </c>
      <c r="AX121" s="13" t="s">
        <v>87</v>
      </c>
      <c r="AY121" s="173" t="s">
        <v>142</v>
      </c>
    </row>
    <row r="122" s="2" customFormat="1" ht="24" customHeight="1">
      <c r="A122" s="33"/>
      <c r="B122" s="158"/>
      <c r="C122" s="159" t="s">
        <v>181</v>
      </c>
      <c r="D122" s="159" t="s">
        <v>145</v>
      </c>
      <c r="E122" s="160" t="s">
        <v>348</v>
      </c>
      <c r="F122" s="161" t="s">
        <v>349</v>
      </c>
      <c r="G122" s="162" t="s">
        <v>315</v>
      </c>
      <c r="H122" s="163">
        <v>985.94600000000003</v>
      </c>
      <c r="I122" s="164">
        <v>21.800000000000001</v>
      </c>
      <c r="J122" s="164">
        <f>ROUND(I122*H122,2)</f>
        <v>21493.619999999999</v>
      </c>
      <c r="K122" s="161" t="s">
        <v>316</v>
      </c>
      <c r="L122" s="34"/>
      <c r="M122" s="165" t="s">
        <v>3</v>
      </c>
      <c r="N122" s="166" t="s">
        <v>52</v>
      </c>
      <c r="O122" s="167">
        <v>0.031</v>
      </c>
      <c r="P122" s="167">
        <f>O122*H122</f>
        <v>30.564326000000001</v>
      </c>
      <c r="Q122" s="167">
        <v>0</v>
      </c>
      <c r="R122" s="167">
        <f>Q122*H122</f>
        <v>0</v>
      </c>
      <c r="S122" s="167">
        <v>0</v>
      </c>
      <c r="T122" s="168">
        <f>S122*H122</f>
        <v>0</v>
      </c>
      <c r="U122" s="33"/>
      <c r="V122" s="33"/>
      <c r="W122" s="33"/>
      <c r="X122" s="33"/>
      <c r="Y122" s="33"/>
      <c r="Z122" s="33"/>
      <c r="AA122" s="33"/>
      <c r="AB122" s="33"/>
      <c r="AC122" s="33"/>
      <c r="AD122" s="33"/>
      <c r="AE122" s="33"/>
      <c r="AR122" s="169" t="s">
        <v>151</v>
      </c>
      <c r="AT122" s="169" t="s">
        <v>145</v>
      </c>
      <c r="AU122" s="169" t="s">
        <v>89</v>
      </c>
      <c r="AY122" s="19" t="s">
        <v>142</v>
      </c>
      <c r="BE122" s="170">
        <f>IF(N122="základní",J122,0)</f>
        <v>0</v>
      </c>
      <c r="BF122" s="170">
        <f>IF(N122="snížená",J122,0)</f>
        <v>0</v>
      </c>
      <c r="BG122" s="170">
        <f>IF(N122="zákl. přenesená",J122,0)</f>
        <v>21493.619999999999</v>
      </c>
      <c r="BH122" s="170">
        <f>IF(N122="sníž. přenesená",J122,0)</f>
        <v>0</v>
      </c>
      <c r="BI122" s="170">
        <f>IF(N122="nulová",J122,0)</f>
        <v>0</v>
      </c>
      <c r="BJ122" s="19" t="s">
        <v>151</v>
      </c>
      <c r="BK122" s="170">
        <f>ROUND(I122*H122,2)</f>
        <v>21493.619999999999</v>
      </c>
      <c r="BL122" s="19" t="s">
        <v>151</v>
      </c>
      <c r="BM122" s="169" t="s">
        <v>938</v>
      </c>
    </row>
    <row r="123" s="2" customFormat="1">
      <c r="A123" s="33"/>
      <c r="B123" s="34"/>
      <c r="C123" s="33"/>
      <c r="D123" s="172" t="s">
        <v>318</v>
      </c>
      <c r="E123" s="33"/>
      <c r="F123" s="186" t="s">
        <v>351</v>
      </c>
      <c r="G123" s="33"/>
      <c r="H123" s="33"/>
      <c r="I123" s="33"/>
      <c r="J123" s="33"/>
      <c r="K123" s="33"/>
      <c r="L123" s="34"/>
      <c r="M123" s="187"/>
      <c r="N123" s="188"/>
      <c r="O123" s="67"/>
      <c r="P123" s="67"/>
      <c r="Q123" s="67"/>
      <c r="R123" s="67"/>
      <c r="S123" s="67"/>
      <c r="T123" s="68"/>
      <c r="U123" s="33"/>
      <c r="V123" s="33"/>
      <c r="W123" s="33"/>
      <c r="X123" s="33"/>
      <c r="Y123" s="33"/>
      <c r="Z123" s="33"/>
      <c r="AA123" s="33"/>
      <c r="AB123" s="33"/>
      <c r="AC123" s="33"/>
      <c r="AD123" s="33"/>
      <c r="AE123" s="33"/>
      <c r="AT123" s="19" t="s">
        <v>318</v>
      </c>
      <c r="AU123" s="19" t="s">
        <v>89</v>
      </c>
    </row>
    <row r="124" s="2" customFormat="1" ht="24" customHeight="1">
      <c r="A124" s="33"/>
      <c r="B124" s="158"/>
      <c r="C124" s="159" t="s">
        <v>184</v>
      </c>
      <c r="D124" s="159" t="s">
        <v>145</v>
      </c>
      <c r="E124" s="160" t="s">
        <v>352</v>
      </c>
      <c r="F124" s="161" t="s">
        <v>353</v>
      </c>
      <c r="G124" s="162" t="s">
        <v>354</v>
      </c>
      <c r="H124" s="163">
        <v>1774.703</v>
      </c>
      <c r="I124" s="164">
        <v>210</v>
      </c>
      <c r="J124" s="164">
        <f>ROUND(I124*H124,2)</f>
        <v>372687.63</v>
      </c>
      <c r="K124" s="161" t="s">
        <v>316</v>
      </c>
      <c r="L124" s="34"/>
      <c r="M124" s="165" t="s">
        <v>3</v>
      </c>
      <c r="N124" s="166" t="s">
        <v>52</v>
      </c>
      <c r="O124" s="167">
        <v>0</v>
      </c>
      <c r="P124" s="167">
        <f>O124*H124</f>
        <v>0</v>
      </c>
      <c r="Q124" s="167">
        <v>0</v>
      </c>
      <c r="R124" s="167">
        <f>Q124*H124</f>
        <v>0</v>
      </c>
      <c r="S124" s="167">
        <v>0</v>
      </c>
      <c r="T124" s="168">
        <f>S124*H124</f>
        <v>0</v>
      </c>
      <c r="U124" s="33"/>
      <c r="V124" s="33"/>
      <c r="W124" s="33"/>
      <c r="X124" s="33"/>
      <c r="Y124" s="33"/>
      <c r="Z124" s="33"/>
      <c r="AA124" s="33"/>
      <c r="AB124" s="33"/>
      <c r="AC124" s="33"/>
      <c r="AD124" s="33"/>
      <c r="AE124" s="33"/>
      <c r="AR124" s="169" t="s">
        <v>151</v>
      </c>
      <c r="AT124" s="169" t="s">
        <v>145</v>
      </c>
      <c r="AU124" s="169" t="s">
        <v>89</v>
      </c>
      <c r="AY124" s="19" t="s">
        <v>142</v>
      </c>
      <c r="BE124" s="170">
        <f>IF(N124="základní",J124,0)</f>
        <v>0</v>
      </c>
      <c r="BF124" s="170">
        <f>IF(N124="snížená",J124,0)</f>
        <v>0</v>
      </c>
      <c r="BG124" s="170">
        <f>IF(N124="zákl. přenesená",J124,0)</f>
        <v>372687.63</v>
      </c>
      <c r="BH124" s="170">
        <f>IF(N124="sníž. přenesená",J124,0)</f>
        <v>0</v>
      </c>
      <c r="BI124" s="170">
        <f>IF(N124="nulová",J124,0)</f>
        <v>0</v>
      </c>
      <c r="BJ124" s="19" t="s">
        <v>151</v>
      </c>
      <c r="BK124" s="170">
        <f>ROUND(I124*H124,2)</f>
        <v>372687.63</v>
      </c>
      <c r="BL124" s="19" t="s">
        <v>151</v>
      </c>
      <c r="BM124" s="169" t="s">
        <v>939</v>
      </c>
    </row>
    <row r="125" s="2" customFormat="1">
      <c r="A125" s="33"/>
      <c r="B125" s="34"/>
      <c r="C125" s="33"/>
      <c r="D125" s="172" t="s">
        <v>318</v>
      </c>
      <c r="E125" s="33"/>
      <c r="F125" s="186" t="s">
        <v>356</v>
      </c>
      <c r="G125" s="33"/>
      <c r="H125" s="33"/>
      <c r="I125" s="33"/>
      <c r="J125" s="33"/>
      <c r="K125" s="33"/>
      <c r="L125" s="34"/>
      <c r="M125" s="187"/>
      <c r="N125" s="188"/>
      <c r="O125" s="67"/>
      <c r="P125" s="67"/>
      <c r="Q125" s="67"/>
      <c r="R125" s="67"/>
      <c r="S125" s="67"/>
      <c r="T125" s="68"/>
      <c r="U125" s="33"/>
      <c r="V125" s="33"/>
      <c r="W125" s="33"/>
      <c r="X125" s="33"/>
      <c r="Y125" s="33"/>
      <c r="Z125" s="33"/>
      <c r="AA125" s="33"/>
      <c r="AB125" s="33"/>
      <c r="AC125" s="33"/>
      <c r="AD125" s="33"/>
      <c r="AE125" s="33"/>
      <c r="AT125" s="19" t="s">
        <v>318</v>
      </c>
      <c r="AU125" s="19" t="s">
        <v>89</v>
      </c>
    </row>
    <row r="126" s="2" customFormat="1">
      <c r="A126" s="33"/>
      <c r="B126" s="34"/>
      <c r="C126" s="33"/>
      <c r="D126" s="172" t="s">
        <v>217</v>
      </c>
      <c r="E126" s="33"/>
      <c r="F126" s="186" t="s">
        <v>699</v>
      </c>
      <c r="G126" s="33"/>
      <c r="H126" s="33"/>
      <c r="I126" s="33"/>
      <c r="J126" s="33"/>
      <c r="K126" s="33"/>
      <c r="L126" s="34"/>
      <c r="M126" s="187"/>
      <c r="N126" s="188"/>
      <c r="O126" s="67"/>
      <c r="P126" s="67"/>
      <c r="Q126" s="67"/>
      <c r="R126" s="67"/>
      <c r="S126" s="67"/>
      <c r="T126" s="68"/>
      <c r="U126" s="33"/>
      <c r="V126" s="33"/>
      <c r="W126" s="33"/>
      <c r="X126" s="33"/>
      <c r="Y126" s="33"/>
      <c r="Z126" s="33"/>
      <c r="AA126" s="33"/>
      <c r="AB126" s="33"/>
      <c r="AC126" s="33"/>
      <c r="AD126" s="33"/>
      <c r="AE126" s="33"/>
      <c r="AT126" s="19" t="s">
        <v>217</v>
      </c>
      <c r="AU126" s="19" t="s">
        <v>89</v>
      </c>
    </row>
    <row r="127" s="13" customFormat="1">
      <c r="A127" s="13"/>
      <c r="B127" s="171"/>
      <c r="C127" s="13"/>
      <c r="D127" s="172" t="s">
        <v>156</v>
      </c>
      <c r="E127" s="173" t="s">
        <v>3</v>
      </c>
      <c r="F127" s="174" t="s">
        <v>940</v>
      </c>
      <c r="G127" s="13"/>
      <c r="H127" s="175">
        <v>1774.703</v>
      </c>
      <c r="I127" s="13"/>
      <c r="J127" s="13"/>
      <c r="K127" s="13"/>
      <c r="L127" s="171"/>
      <c r="M127" s="176"/>
      <c r="N127" s="177"/>
      <c r="O127" s="177"/>
      <c r="P127" s="177"/>
      <c r="Q127" s="177"/>
      <c r="R127" s="177"/>
      <c r="S127" s="177"/>
      <c r="T127" s="178"/>
      <c r="U127" s="13"/>
      <c r="V127" s="13"/>
      <c r="W127" s="13"/>
      <c r="X127" s="13"/>
      <c r="Y127" s="13"/>
      <c r="Z127" s="13"/>
      <c r="AA127" s="13"/>
      <c r="AB127" s="13"/>
      <c r="AC127" s="13"/>
      <c r="AD127" s="13"/>
      <c r="AE127" s="13"/>
      <c r="AT127" s="173" t="s">
        <v>156</v>
      </c>
      <c r="AU127" s="173" t="s">
        <v>89</v>
      </c>
      <c r="AV127" s="13" t="s">
        <v>89</v>
      </c>
      <c r="AW127" s="13" t="s">
        <v>41</v>
      </c>
      <c r="AX127" s="13" t="s">
        <v>87</v>
      </c>
      <c r="AY127" s="173" t="s">
        <v>142</v>
      </c>
    </row>
    <row r="128" s="2" customFormat="1" ht="16.5" customHeight="1">
      <c r="A128" s="33"/>
      <c r="B128" s="158"/>
      <c r="C128" s="159" t="s">
        <v>191</v>
      </c>
      <c r="D128" s="159" t="s">
        <v>145</v>
      </c>
      <c r="E128" s="160" t="s">
        <v>384</v>
      </c>
      <c r="F128" s="161" t="s">
        <v>385</v>
      </c>
      <c r="G128" s="162" t="s">
        <v>332</v>
      </c>
      <c r="H128" s="163">
        <v>1805.538</v>
      </c>
      <c r="I128" s="164">
        <v>11.4</v>
      </c>
      <c r="J128" s="164">
        <f>ROUND(I128*H128,2)</f>
        <v>20583.130000000001</v>
      </c>
      <c r="K128" s="161" t="s">
        <v>316</v>
      </c>
      <c r="L128" s="34"/>
      <c r="M128" s="165" t="s">
        <v>3</v>
      </c>
      <c r="N128" s="166" t="s">
        <v>52</v>
      </c>
      <c r="O128" s="167">
        <v>0.017999999999999999</v>
      </c>
      <c r="P128" s="167">
        <f>O128*H128</f>
        <v>32.499683999999995</v>
      </c>
      <c r="Q128" s="167">
        <v>0</v>
      </c>
      <c r="R128" s="167">
        <f>Q128*H128</f>
        <v>0</v>
      </c>
      <c r="S128" s="167">
        <v>0</v>
      </c>
      <c r="T128" s="168">
        <f>S128*H128</f>
        <v>0</v>
      </c>
      <c r="U128" s="33"/>
      <c r="V128" s="33"/>
      <c r="W128" s="33"/>
      <c r="X128" s="33"/>
      <c r="Y128" s="33"/>
      <c r="Z128" s="33"/>
      <c r="AA128" s="33"/>
      <c r="AB128" s="33"/>
      <c r="AC128" s="33"/>
      <c r="AD128" s="33"/>
      <c r="AE128" s="33"/>
      <c r="AR128" s="169" t="s">
        <v>151</v>
      </c>
      <c r="AT128" s="169" t="s">
        <v>145</v>
      </c>
      <c r="AU128" s="169" t="s">
        <v>89</v>
      </c>
      <c r="AY128" s="19" t="s">
        <v>142</v>
      </c>
      <c r="BE128" s="170">
        <f>IF(N128="základní",J128,0)</f>
        <v>0</v>
      </c>
      <c r="BF128" s="170">
        <f>IF(N128="snížená",J128,0)</f>
        <v>0</v>
      </c>
      <c r="BG128" s="170">
        <f>IF(N128="zákl. přenesená",J128,0)</f>
        <v>20583.130000000001</v>
      </c>
      <c r="BH128" s="170">
        <f>IF(N128="sníž. přenesená",J128,0)</f>
        <v>0</v>
      </c>
      <c r="BI128" s="170">
        <f>IF(N128="nulová",J128,0)</f>
        <v>0</v>
      </c>
      <c r="BJ128" s="19" t="s">
        <v>151</v>
      </c>
      <c r="BK128" s="170">
        <f>ROUND(I128*H128,2)</f>
        <v>20583.130000000001</v>
      </c>
      <c r="BL128" s="19" t="s">
        <v>151</v>
      </c>
      <c r="BM128" s="169" t="s">
        <v>941</v>
      </c>
    </row>
    <row r="129" s="2" customFormat="1">
      <c r="A129" s="33"/>
      <c r="B129" s="34"/>
      <c r="C129" s="33"/>
      <c r="D129" s="172" t="s">
        <v>318</v>
      </c>
      <c r="E129" s="33"/>
      <c r="F129" s="186" t="s">
        <v>387</v>
      </c>
      <c r="G129" s="33"/>
      <c r="H129" s="33"/>
      <c r="I129" s="33"/>
      <c r="J129" s="33"/>
      <c r="K129" s="33"/>
      <c r="L129" s="34"/>
      <c r="M129" s="187"/>
      <c r="N129" s="188"/>
      <c r="O129" s="67"/>
      <c r="P129" s="67"/>
      <c r="Q129" s="67"/>
      <c r="R129" s="67"/>
      <c r="S129" s="67"/>
      <c r="T129" s="68"/>
      <c r="U129" s="33"/>
      <c r="V129" s="33"/>
      <c r="W129" s="33"/>
      <c r="X129" s="33"/>
      <c r="Y129" s="33"/>
      <c r="Z129" s="33"/>
      <c r="AA129" s="33"/>
      <c r="AB129" s="33"/>
      <c r="AC129" s="33"/>
      <c r="AD129" s="33"/>
      <c r="AE129" s="33"/>
      <c r="AT129" s="19" t="s">
        <v>318</v>
      </c>
      <c r="AU129" s="19" t="s">
        <v>89</v>
      </c>
    </row>
    <row r="130" s="13" customFormat="1">
      <c r="A130" s="13"/>
      <c r="B130" s="171"/>
      <c r="C130" s="13"/>
      <c r="D130" s="172" t="s">
        <v>156</v>
      </c>
      <c r="E130" s="173" t="s">
        <v>3</v>
      </c>
      <c r="F130" s="174" t="s">
        <v>942</v>
      </c>
      <c r="G130" s="13"/>
      <c r="H130" s="175">
        <v>216.59999999999999</v>
      </c>
      <c r="I130" s="13"/>
      <c r="J130" s="13"/>
      <c r="K130" s="13"/>
      <c r="L130" s="171"/>
      <c r="M130" s="176"/>
      <c r="N130" s="177"/>
      <c r="O130" s="177"/>
      <c r="P130" s="177"/>
      <c r="Q130" s="177"/>
      <c r="R130" s="177"/>
      <c r="S130" s="177"/>
      <c r="T130" s="178"/>
      <c r="U130" s="13"/>
      <c r="V130" s="13"/>
      <c r="W130" s="13"/>
      <c r="X130" s="13"/>
      <c r="Y130" s="13"/>
      <c r="Z130" s="13"/>
      <c r="AA130" s="13"/>
      <c r="AB130" s="13"/>
      <c r="AC130" s="13"/>
      <c r="AD130" s="13"/>
      <c r="AE130" s="13"/>
      <c r="AT130" s="173" t="s">
        <v>156</v>
      </c>
      <c r="AU130" s="173" t="s">
        <v>89</v>
      </c>
      <c r="AV130" s="13" t="s">
        <v>89</v>
      </c>
      <c r="AW130" s="13" t="s">
        <v>41</v>
      </c>
      <c r="AX130" s="13" t="s">
        <v>79</v>
      </c>
      <c r="AY130" s="173" t="s">
        <v>142</v>
      </c>
    </row>
    <row r="131" s="13" customFormat="1">
      <c r="A131" s="13"/>
      <c r="B131" s="171"/>
      <c r="C131" s="13"/>
      <c r="D131" s="172" t="s">
        <v>156</v>
      </c>
      <c r="E131" s="173" t="s">
        <v>3</v>
      </c>
      <c r="F131" s="174" t="s">
        <v>943</v>
      </c>
      <c r="G131" s="13"/>
      <c r="H131" s="175">
        <v>753</v>
      </c>
      <c r="I131" s="13"/>
      <c r="J131" s="13"/>
      <c r="K131" s="13"/>
      <c r="L131" s="171"/>
      <c r="M131" s="176"/>
      <c r="N131" s="177"/>
      <c r="O131" s="177"/>
      <c r="P131" s="177"/>
      <c r="Q131" s="177"/>
      <c r="R131" s="177"/>
      <c r="S131" s="177"/>
      <c r="T131" s="178"/>
      <c r="U131" s="13"/>
      <c r="V131" s="13"/>
      <c r="W131" s="13"/>
      <c r="X131" s="13"/>
      <c r="Y131" s="13"/>
      <c r="Z131" s="13"/>
      <c r="AA131" s="13"/>
      <c r="AB131" s="13"/>
      <c r="AC131" s="13"/>
      <c r="AD131" s="13"/>
      <c r="AE131" s="13"/>
      <c r="AT131" s="173" t="s">
        <v>156</v>
      </c>
      <c r="AU131" s="173" t="s">
        <v>89</v>
      </c>
      <c r="AV131" s="13" t="s">
        <v>89</v>
      </c>
      <c r="AW131" s="13" t="s">
        <v>41</v>
      </c>
      <c r="AX131" s="13" t="s">
        <v>79</v>
      </c>
      <c r="AY131" s="173" t="s">
        <v>142</v>
      </c>
    </row>
    <row r="132" s="13" customFormat="1">
      <c r="A132" s="13"/>
      <c r="B132" s="171"/>
      <c r="C132" s="13"/>
      <c r="D132" s="172" t="s">
        <v>156</v>
      </c>
      <c r="E132" s="173" t="s">
        <v>3</v>
      </c>
      <c r="F132" s="174" t="s">
        <v>944</v>
      </c>
      <c r="G132" s="13"/>
      <c r="H132" s="175">
        <v>254</v>
      </c>
      <c r="I132" s="13"/>
      <c r="J132" s="13"/>
      <c r="K132" s="13"/>
      <c r="L132" s="171"/>
      <c r="M132" s="176"/>
      <c r="N132" s="177"/>
      <c r="O132" s="177"/>
      <c r="P132" s="177"/>
      <c r="Q132" s="177"/>
      <c r="R132" s="177"/>
      <c r="S132" s="177"/>
      <c r="T132" s="178"/>
      <c r="U132" s="13"/>
      <c r="V132" s="13"/>
      <c r="W132" s="13"/>
      <c r="X132" s="13"/>
      <c r="Y132" s="13"/>
      <c r="Z132" s="13"/>
      <c r="AA132" s="13"/>
      <c r="AB132" s="13"/>
      <c r="AC132" s="13"/>
      <c r="AD132" s="13"/>
      <c r="AE132" s="13"/>
      <c r="AT132" s="173" t="s">
        <v>156</v>
      </c>
      <c r="AU132" s="173" t="s">
        <v>89</v>
      </c>
      <c r="AV132" s="13" t="s">
        <v>89</v>
      </c>
      <c r="AW132" s="13" t="s">
        <v>41</v>
      </c>
      <c r="AX132" s="13" t="s">
        <v>79</v>
      </c>
      <c r="AY132" s="173" t="s">
        <v>142</v>
      </c>
    </row>
    <row r="133" s="13" customFormat="1">
      <c r="A133" s="13"/>
      <c r="B133" s="171"/>
      <c r="C133" s="13"/>
      <c r="D133" s="172" t="s">
        <v>156</v>
      </c>
      <c r="E133" s="173" t="s">
        <v>3</v>
      </c>
      <c r="F133" s="174" t="s">
        <v>945</v>
      </c>
      <c r="G133" s="13"/>
      <c r="H133" s="175">
        <v>380</v>
      </c>
      <c r="I133" s="13"/>
      <c r="J133" s="13"/>
      <c r="K133" s="13"/>
      <c r="L133" s="171"/>
      <c r="M133" s="176"/>
      <c r="N133" s="177"/>
      <c r="O133" s="177"/>
      <c r="P133" s="177"/>
      <c r="Q133" s="177"/>
      <c r="R133" s="177"/>
      <c r="S133" s="177"/>
      <c r="T133" s="178"/>
      <c r="U133" s="13"/>
      <c r="V133" s="13"/>
      <c r="W133" s="13"/>
      <c r="X133" s="13"/>
      <c r="Y133" s="13"/>
      <c r="Z133" s="13"/>
      <c r="AA133" s="13"/>
      <c r="AB133" s="13"/>
      <c r="AC133" s="13"/>
      <c r="AD133" s="13"/>
      <c r="AE133" s="13"/>
      <c r="AT133" s="173" t="s">
        <v>156</v>
      </c>
      <c r="AU133" s="173" t="s">
        <v>89</v>
      </c>
      <c r="AV133" s="13" t="s">
        <v>89</v>
      </c>
      <c r="AW133" s="13" t="s">
        <v>41</v>
      </c>
      <c r="AX133" s="13" t="s">
        <v>79</v>
      </c>
      <c r="AY133" s="173" t="s">
        <v>142</v>
      </c>
    </row>
    <row r="134" s="13" customFormat="1">
      <c r="A134" s="13"/>
      <c r="B134" s="171"/>
      <c r="C134" s="13"/>
      <c r="D134" s="172" t="s">
        <v>156</v>
      </c>
      <c r="E134" s="173" t="s">
        <v>3</v>
      </c>
      <c r="F134" s="174" t="s">
        <v>946</v>
      </c>
      <c r="G134" s="13"/>
      <c r="H134" s="175">
        <v>12</v>
      </c>
      <c r="I134" s="13"/>
      <c r="J134" s="13"/>
      <c r="K134" s="13"/>
      <c r="L134" s="171"/>
      <c r="M134" s="176"/>
      <c r="N134" s="177"/>
      <c r="O134" s="177"/>
      <c r="P134" s="177"/>
      <c r="Q134" s="177"/>
      <c r="R134" s="177"/>
      <c r="S134" s="177"/>
      <c r="T134" s="178"/>
      <c r="U134" s="13"/>
      <c r="V134" s="13"/>
      <c r="W134" s="13"/>
      <c r="X134" s="13"/>
      <c r="Y134" s="13"/>
      <c r="Z134" s="13"/>
      <c r="AA134" s="13"/>
      <c r="AB134" s="13"/>
      <c r="AC134" s="13"/>
      <c r="AD134" s="13"/>
      <c r="AE134" s="13"/>
      <c r="AT134" s="173" t="s">
        <v>156</v>
      </c>
      <c r="AU134" s="173" t="s">
        <v>89</v>
      </c>
      <c r="AV134" s="13" t="s">
        <v>89</v>
      </c>
      <c r="AW134" s="13" t="s">
        <v>41</v>
      </c>
      <c r="AX134" s="13" t="s">
        <v>79</v>
      </c>
      <c r="AY134" s="173" t="s">
        <v>142</v>
      </c>
    </row>
    <row r="135" s="13" customFormat="1">
      <c r="A135" s="13"/>
      <c r="B135" s="171"/>
      <c r="C135" s="13"/>
      <c r="D135" s="172" t="s">
        <v>156</v>
      </c>
      <c r="E135" s="173" t="s">
        <v>3</v>
      </c>
      <c r="F135" s="174" t="s">
        <v>947</v>
      </c>
      <c r="G135" s="13"/>
      <c r="H135" s="175">
        <v>22</v>
      </c>
      <c r="I135" s="13"/>
      <c r="J135" s="13"/>
      <c r="K135" s="13"/>
      <c r="L135" s="171"/>
      <c r="M135" s="176"/>
      <c r="N135" s="177"/>
      <c r="O135" s="177"/>
      <c r="P135" s="177"/>
      <c r="Q135" s="177"/>
      <c r="R135" s="177"/>
      <c r="S135" s="177"/>
      <c r="T135" s="178"/>
      <c r="U135" s="13"/>
      <c r="V135" s="13"/>
      <c r="W135" s="13"/>
      <c r="X135" s="13"/>
      <c r="Y135" s="13"/>
      <c r="Z135" s="13"/>
      <c r="AA135" s="13"/>
      <c r="AB135" s="13"/>
      <c r="AC135" s="13"/>
      <c r="AD135" s="13"/>
      <c r="AE135" s="13"/>
      <c r="AT135" s="173" t="s">
        <v>156</v>
      </c>
      <c r="AU135" s="173" t="s">
        <v>89</v>
      </c>
      <c r="AV135" s="13" t="s">
        <v>89</v>
      </c>
      <c r="AW135" s="13" t="s">
        <v>41</v>
      </c>
      <c r="AX135" s="13" t="s">
        <v>79</v>
      </c>
      <c r="AY135" s="173" t="s">
        <v>142</v>
      </c>
    </row>
    <row r="136" s="13" customFormat="1">
      <c r="A136" s="13"/>
      <c r="B136" s="171"/>
      <c r="C136" s="13"/>
      <c r="D136" s="172" t="s">
        <v>156</v>
      </c>
      <c r="E136" s="173" t="s">
        <v>3</v>
      </c>
      <c r="F136" s="174" t="s">
        <v>948</v>
      </c>
      <c r="G136" s="13"/>
      <c r="H136" s="175">
        <v>167.93799999999999</v>
      </c>
      <c r="I136" s="13"/>
      <c r="J136" s="13"/>
      <c r="K136" s="13"/>
      <c r="L136" s="171"/>
      <c r="M136" s="176"/>
      <c r="N136" s="177"/>
      <c r="O136" s="177"/>
      <c r="P136" s="177"/>
      <c r="Q136" s="177"/>
      <c r="R136" s="177"/>
      <c r="S136" s="177"/>
      <c r="T136" s="178"/>
      <c r="U136" s="13"/>
      <c r="V136" s="13"/>
      <c r="W136" s="13"/>
      <c r="X136" s="13"/>
      <c r="Y136" s="13"/>
      <c r="Z136" s="13"/>
      <c r="AA136" s="13"/>
      <c r="AB136" s="13"/>
      <c r="AC136" s="13"/>
      <c r="AD136" s="13"/>
      <c r="AE136" s="13"/>
      <c r="AT136" s="173" t="s">
        <v>156</v>
      </c>
      <c r="AU136" s="173" t="s">
        <v>89</v>
      </c>
      <c r="AV136" s="13" t="s">
        <v>89</v>
      </c>
      <c r="AW136" s="13" t="s">
        <v>41</v>
      </c>
      <c r="AX136" s="13" t="s">
        <v>79</v>
      </c>
      <c r="AY136" s="173" t="s">
        <v>142</v>
      </c>
    </row>
    <row r="137" s="14" customFormat="1">
      <c r="A137" s="14"/>
      <c r="B137" s="179"/>
      <c r="C137" s="14"/>
      <c r="D137" s="172" t="s">
        <v>156</v>
      </c>
      <c r="E137" s="180" t="s">
        <v>3</v>
      </c>
      <c r="F137" s="181" t="s">
        <v>158</v>
      </c>
      <c r="G137" s="14"/>
      <c r="H137" s="182">
        <v>1805.538</v>
      </c>
      <c r="I137" s="14"/>
      <c r="J137" s="14"/>
      <c r="K137" s="14"/>
      <c r="L137" s="179"/>
      <c r="M137" s="183"/>
      <c r="N137" s="184"/>
      <c r="O137" s="184"/>
      <c r="P137" s="184"/>
      <c r="Q137" s="184"/>
      <c r="R137" s="184"/>
      <c r="S137" s="184"/>
      <c r="T137" s="185"/>
      <c r="U137" s="14"/>
      <c r="V137" s="14"/>
      <c r="W137" s="14"/>
      <c r="X137" s="14"/>
      <c r="Y137" s="14"/>
      <c r="Z137" s="14"/>
      <c r="AA137" s="14"/>
      <c r="AB137" s="14"/>
      <c r="AC137" s="14"/>
      <c r="AD137" s="14"/>
      <c r="AE137" s="14"/>
      <c r="AT137" s="180" t="s">
        <v>156</v>
      </c>
      <c r="AU137" s="180" t="s">
        <v>89</v>
      </c>
      <c r="AV137" s="14" t="s">
        <v>151</v>
      </c>
      <c r="AW137" s="14" t="s">
        <v>4</v>
      </c>
      <c r="AX137" s="14" t="s">
        <v>87</v>
      </c>
      <c r="AY137" s="180" t="s">
        <v>142</v>
      </c>
    </row>
    <row r="138" s="2" customFormat="1" ht="24" customHeight="1">
      <c r="A138" s="33"/>
      <c r="B138" s="158"/>
      <c r="C138" s="159" t="s">
        <v>195</v>
      </c>
      <c r="D138" s="159" t="s">
        <v>145</v>
      </c>
      <c r="E138" s="160" t="s">
        <v>949</v>
      </c>
      <c r="F138" s="161" t="s">
        <v>950</v>
      </c>
      <c r="G138" s="162" t="s">
        <v>315</v>
      </c>
      <c r="H138" s="163">
        <v>22.559999999999999</v>
      </c>
      <c r="I138" s="164">
        <v>944</v>
      </c>
      <c r="J138" s="164">
        <f>ROUND(I138*H138,2)</f>
        <v>21296.639999999999</v>
      </c>
      <c r="K138" s="161" t="s">
        <v>316</v>
      </c>
      <c r="L138" s="34"/>
      <c r="M138" s="165" t="s">
        <v>3</v>
      </c>
      <c r="N138" s="166" t="s">
        <v>52</v>
      </c>
      <c r="O138" s="167">
        <v>0.92000000000000004</v>
      </c>
      <c r="P138" s="167">
        <f>O138*H138</f>
        <v>20.755199999999999</v>
      </c>
      <c r="Q138" s="167">
        <v>1.6299999999999999</v>
      </c>
      <c r="R138" s="167">
        <f>Q138*H138</f>
        <v>36.772799999999997</v>
      </c>
      <c r="S138" s="167">
        <v>0</v>
      </c>
      <c r="T138" s="168">
        <f>S138*H138</f>
        <v>0</v>
      </c>
      <c r="U138" s="33"/>
      <c r="V138" s="33"/>
      <c r="W138" s="33"/>
      <c r="X138" s="33"/>
      <c r="Y138" s="33"/>
      <c r="Z138" s="33"/>
      <c r="AA138" s="33"/>
      <c r="AB138" s="33"/>
      <c r="AC138" s="33"/>
      <c r="AD138" s="33"/>
      <c r="AE138" s="33"/>
      <c r="AR138" s="169" t="s">
        <v>151</v>
      </c>
      <c r="AT138" s="169" t="s">
        <v>145</v>
      </c>
      <c r="AU138" s="169" t="s">
        <v>89</v>
      </c>
      <c r="AY138" s="19" t="s">
        <v>142</v>
      </c>
      <c r="BE138" s="170">
        <f>IF(N138="základní",J138,0)</f>
        <v>0</v>
      </c>
      <c r="BF138" s="170">
        <f>IF(N138="snížená",J138,0)</f>
        <v>0</v>
      </c>
      <c r="BG138" s="170">
        <f>IF(N138="zákl. přenesená",J138,0)</f>
        <v>21296.639999999999</v>
      </c>
      <c r="BH138" s="170">
        <f>IF(N138="sníž. přenesená",J138,0)</f>
        <v>0</v>
      </c>
      <c r="BI138" s="170">
        <f>IF(N138="nulová",J138,0)</f>
        <v>0</v>
      </c>
      <c r="BJ138" s="19" t="s">
        <v>151</v>
      </c>
      <c r="BK138" s="170">
        <f>ROUND(I138*H138,2)</f>
        <v>21296.639999999999</v>
      </c>
      <c r="BL138" s="19" t="s">
        <v>151</v>
      </c>
      <c r="BM138" s="169" t="s">
        <v>951</v>
      </c>
    </row>
    <row r="139" s="2" customFormat="1">
      <c r="A139" s="33"/>
      <c r="B139" s="34"/>
      <c r="C139" s="33"/>
      <c r="D139" s="172" t="s">
        <v>318</v>
      </c>
      <c r="E139" s="33"/>
      <c r="F139" s="186" t="s">
        <v>952</v>
      </c>
      <c r="G139" s="33"/>
      <c r="H139" s="33"/>
      <c r="I139" s="33"/>
      <c r="J139" s="33"/>
      <c r="K139" s="33"/>
      <c r="L139" s="34"/>
      <c r="M139" s="187"/>
      <c r="N139" s="188"/>
      <c r="O139" s="67"/>
      <c r="P139" s="67"/>
      <c r="Q139" s="67"/>
      <c r="R139" s="67"/>
      <c r="S139" s="67"/>
      <c r="T139" s="68"/>
      <c r="U139" s="33"/>
      <c r="V139" s="33"/>
      <c r="W139" s="33"/>
      <c r="X139" s="33"/>
      <c r="Y139" s="33"/>
      <c r="Z139" s="33"/>
      <c r="AA139" s="33"/>
      <c r="AB139" s="33"/>
      <c r="AC139" s="33"/>
      <c r="AD139" s="33"/>
      <c r="AE139" s="33"/>
      <c r="AT139" s="19" t="s">
        <v>318</v>
      </c>
      <c r="AU139" s="19" t="s">
        <v>89</v>
      </c>
    </row>
    <row r="140" s="13" customFormat="1">
      <c r="A140" s="13"/>
      <c r="B140" s="171"/>
      <c r="C140" s="13"/>
      <c r="D140" s="172" t="s">
        <v>156</v>
      </c>
      <c r="E140" s="173" t="s">
        <v>3</v>
      </c>
      <c r="F140" s="174" t="s">
        <v>927</v>
      </c>
      <c r="G140" s="13"/>
      <c r="H140" s="175">
        <v>16.960000000000001</v>
      </c>
      <c r="I140" s="13"/>
      <c r="J140" s="13"/>
      <c r="K140" s="13"/>
      <c r="L140" s="171"/>
      <c r="M140" s="176"/>
      <c r="N140" s="177"/>
      <c r="O140" s="177"/>
      <c r="P140" s="177"/>
      <c r="Q140" s="177"/>
      <c r="R140" s="177"/>
      <c r="S140" s="177"/>
      <c r="T140" s="178"/>
      <c r="U140" s="13"/>
      <c r="V140" s="13"/>
      <c r="W140" s="13"/>
      <c r="X140" s="13"/>
      <c r="Y140" s="13"/>
      <c r="Z140" s="13"/>
      <c r="AA140" s="13"/>
      <c r="AB140" s="13"/>
      <c r="AC140" s="13"/>
      <c r="AD140" s="13"/>
      <c r="AE140" s="13"/>
      <c r="AT140" s="173" t="s">
        <v>156</v>
      </c>
      <c r="AU140" s="173" t="s">
        <v>89</v>
      </c>
      <c r="AV140" s="13" t="s">
        <v>89</v>
      </c>
      <c r="AW140" s="13" t="s">
        <v>41</v>
      </c>
      <c r="AX140" s="13" t="s">
        <v>79</v>
      </c>
      <c r="AY140" s="173" t="s">
        <v>142</v>
      </c>
    </row>
    <row r="141" s="13" customFormat="1">
      <c r="A141" s="13"/>
      <c r="B141" s="171"/>
      <c r="C141" s="13"/>
      <c r="D141" s="172" t="s">
        <v>156</v>
      </c>
      <c r="E141" s="173" t="s">
        <v>3</v>
      </c>
      <c r="F141" s="174" t="s">
        <v>953</v>
      </c>
      <c r="G141" s="13"/>
      <c r="H141" s="175">
        <v>5.5999999999999996</v>
      </c>
      <c r="I141" s="13"/>
      <c r="J141" s="13"/>
      <c r="K141" s="13"/>
      <c r="L141" s="171"/>
      <c r="M141" s="176"/>
      <c r="N141" s="177"/>
      <c r="O141" s="177"/>
      <c r="P141" s="177"/>
      <c r="Q141" s="177"/>
      <c r="R141" s="177"/>
      <c r="S141" s="177"/>
      <c r="T141" s="178"/>
      <c r="U141" s="13"/>
      <c r="V141" s="13"/>
      <c r="W141" s="13"/>
      <c r="X141" s="13"/>
      <c r="Y141" s="13"/>
      <c r="Z141" s="13"/>
      <c r="AA141" s="13"/>
      <c r="AB141" s="13"/>
      <c r="AC141" s="13"/>
      <c r="AD141" s="13"/>
      <c r="AE141" s="13"/>
      <c r="AT141" s="173" t="s">
        <v>156</v>
      </c>
      <c r="AU141" s="173" t="s">
        <v>89</v>
      </c>
      <c r="AV141" s="13" t="s">
        <v>89</v>
      </c>
      <c r="AW141" s="13" t="s">
        <v>41</v>
      </c>
      <c r="AX141" s="13" t="s">
        <v>79</v>
      </c>
      <c r="AY141" s="173" t="s">
        <v>142</v>
      </c>
    </row>
    <row r="142" s="14" customFormat="1">
      <c r="A142" s="14"/>
      <c r="B142" s="179"/>
      <c r="C142" s="14"/>
      <c r="D142" s="172" t="s">
        <v>156</v>
      </c>
      <c r="E142" s="180" t="s">
        <v>3</v>
      </c>
      <c r="F142" s="181" t="s">
        <v>158</v>
      </c>
      <c r="G142" s="14"/>
      <c r="H142" s="182">
        <v>22.559999999999999</v>
      </c>
      <c r="I142" s="14"/>
      <c r="J142" s="14"/>
      <c r="K142" s="14"/>
      <c r="L142" s="179"/>
      <c r="M142" s="183"/>
      <c r="N142" s="184"/>
      <c r="O142" s="184"/>
      <c r="P142" s="184"/>
      <c r="Q142" s="184"/>
      <c r="R142" s="184"/>
      <c r="S142" s="184"/>
      <c r="T142" s="185"/>
      <c r="U142" s="14"/>
      <c r="V142" s="14"/>
      <c r="W142" s="14"/>
      <c r="X142" s="14"/>
      <c r="Y142" s="14"/>
      <c r="Z142" s="14"/>
      <c r="AA142" s="14"/>
      <c r="AB142" s="14"/>
      <c r="AC142" s="14"/>
      <c r="AD142" s="14"/>
      <c r="AE142" s="14"/>
      <c r="AT142" s="180" t="s">
        <v>156</v>
      </c>
      <c r="AU142" s="180" t="s">
        <v>89</v>
      </c>
      <c r="AV142" s="14" t="s">
        <v>151</v>
      </c>
      <c r="AW142" s="14" t="s">
        <v>4</v>
      </c>
      <c r="AX142" s="14" t="s">
        <v>87</v>
      </c>
      <c r="AY142" s="180" t="s">
        <v>142</v>
      </c>
    </row>
    <row r="143" s="2" customFormat="1" ht="24" customHeight="1">
      <c r="A143" s="33"/>
      <c r="B143" s="158"/>
      <c r="C143" s="159" t="s">
        <v>199</v>
      </c>
      <c r="D143" s="159" t="s">
        <v>145</v>
      </c>
      <c r="E143" s="160" t="s">
        <v>954</v>
      </c>
      <c r="F143" s="161" t="s">
        <v>955</v>
      </c>
      <c r="G143" s="162" t="s">
        <v>315</v>
      </c>
      <c r="H143" s="163">
        <v>4.9000000000000004</v>
      </c>
      <c r="I143" s="164">
        <v>1070</v>
      </c>
      <c r="J143" s="164">
        <f>ROUND(I143*H143,2)</f>
        <v>5243</v>
      </c>
      <c r="K143" s="161" t="s">
        <v>316</v>
      </c>
      <c r="L143" s="34"/>
      <c r="M143" s="165" t="s">
        <v>3</v>
      </c>
      <c r="N143" s="166" t="s">
        <v>52</v>
      </c>
      <c r="O143" s="167">
        <v>0.76000000000000001</v>
      </c>
      <c r="P143" s="167">
        <f>O143*H143</f>
        <v>3.7240000000000002</v>
      </c>
      <c r="Q143" s="167">
        <v>1.9205000000000001</v>
      </c>
      <c r="R143" s="167">
        <f>Q143*H143</f>
        <v>9.4104500000000009</v>
      </c>
      <c r="S143" s="167">
        <v>0</v>
      </c>
      <c r="T143" s="168">
        <f>S143*H143</f>
        <v>0</v>
      </c>
      <c r="U143" s="33"/>
      <c r="V143" s="33"/>
      <c r="W143" s="33"/>
      <c r="X143" s="33"/>
      <c r="Y143" s="33"/>
      <c r="Z143" s="33"/>
      <c r="AA143" s="33"/>
      <c r="AB143" s="33"/>
      <c r="AC143" s="33"/>
      <c r="AD143" s="33"/>
      <c r="AE143" s="33"/>
      <c r="AR143" s="169" t="s">
        <v>151</v>
      </c>
      <c r="AT143" s="169" t="s">
        <v>145</v>
      </c>
      <c r="AU143" s="169" t="s">
        <v>89</v>
      </c>
      <c r="AY143" s="19" t="s">
        <v>142</v>
      </c>
      <c r="BE143" s="170">
        <f>IF(N143="základní",J143,0)</f>
        <v>0</v>
      </c>
      <c r="BF143" s="170">
        <f>IF(N143="snížená",J143,0)</f>
        <v>0</v>
      </c>
      <c r="BG143" s="170">
        <f>IF(N143="zákl. přenesená",J143,0)</f>
        <v>5243</v>
      </c>
      <c r="BH143" s="170">
        <f>IF(N143="sníž. přenesená",J143,0)</f>
        <v>0</v>
      </c>
      <c r="BI143" s="170">
        <f>IF(N143="nulová",J143,0)</f>
        <v>0</v>
      </c>
      <c r="BJ143" s="19" t="s">
        <v>151</v>
      </c>
      <c r="BK143" s="170">
        <f>ROUND(I143*H143,2)</f>
        <v>5243</v>
      </c>
      <c r="BL143" s="19" t="s">
        <v>151</v>
      </c>
      <c r="BM143" s="169" t="s">
        <v>956</v>
      </c>
    </row>
    <row r="144" s="2" customFormat="1">
      <c r="A144" s="33"/>
      <c r="B144" s="34"/>
      <c r="C144" s="33"/>
      <c r="D144" s="172" t="s">
        <v>318</v>
      </c>
      <c r="E144" s="33"/>
      <c r="F144" s="186" t="s">
        <v>952</v>
      </c>
      <c r="G144" s="33"/>
      <c r="H144" s="33"/>
      <c r="I144" s="33"/>
      <c r="J144" s="33"/>
      <c r="K144" s="33"/>
      <c r="L144" s="34"/>
      <c r="M144" s="187"/>
      <c r="N144" s="188"/>
      <c r="O144" s="67"/>
      <c r="P144" s="67"/>
      <c r="Q144" s="67"/>
      <c r="R144" s="67"/>
      <c r="S144" s="67"/>
      <c r="T144" s="68"/>
      <c r="U144" s="33"/>
      <c r="V144" s="33"/>
      <c r="W144" s="33"/>
      <c r="X144" s="33"/>
      <c r="Y144" s="33"/>
      <c r="Z144" s="33"/>
      <c r="AA144" s="33"/>
      <c r="AB144" s="33"/>
      <c r="AC144" s="33"/>
      <c r="AD144" s="33"/>
      <c r="AE144" s="33"/>
      <c r="AT144" s="19" t="s">
        <v>318</v>
      </c>
      <c r="AU144" s="19" t="s">
        <v>89</v>
      </c>
    </row>
    <row r="145" s="13" customFormat="1">
      <c r="A145" s="13"/>
      <c r="B145" s="171"/>
      <c r="C145" s="13"/>
      <c r="D145" s="172" t="s">
        <v>156</v>
      </c>
      <c r="E145" s="173" t="s">
        <v>3</v>
      </c>
      <c r="F145" s="174" t="s">
        <v>957</v>
      </c>
      <c r="G145" s="13"/>
      <c r="H145" s="175">
        <v>4.9000000000000004</v>
      </c>
      <c r="I145" s="13"/>
      <c r="J145" s="13"/>
      <c r="K145" s="13"/>
      <c r="L145" s="171"/>
      <c r="M145" s="176"/>
      <c r="N145" s="177"/>
      <c r="O145" s="177"/>
      <c r="P145" s="177"/>
      <c r="Q145" s="177"/>
      <c r="R145" s="177"/>
      <c r="S145" s="177"/>
      <c r="T145" s="178"/>
      <c r="U145" s="13"/>
      <c r="V145" s="13"/>
      <c r="W145" s="13"/>
      <c r="X145" s="13"/>
      <c r="Y145" s="13"/>
      <c r="Z145" s="13"/>
      <c r="AA145" s="13"/>
      <c r="AB145" s="13"/>
      <c r="AC145" s="13"/>
      <c r="AD145" s="13"/>
      <c r="AE145" s="13"/>
      <c r="AT145" s="173" t="s">
        <v>156</v>
      </c>
      <c r="AU145" s="173" t="s">
        <v>89</v>
      </c>
      <c r="AV145" s="13" t="s">
        <v>89</v>
      </c>
      <c r="AW145" s="13" t="s">
        <v>41</v>
      </c>
      <c r="AX145" s="13" t="s">
        <v>79</v>
      </c>
      <c r="AY145" s="173" t="s">
        <v>142</v>
      </c>
    </row>
    <row r="146" s="14" customFormat="1">
      <c r="A146" s="14"/>
      <c r="B146" s="179"/>
      <c r="C146" s="14"/>
      <c r="D146" s="172" t="s">
        <v>156</v>
      </c>
      <c r="E146" s="180" t="s">
        <v>3</v>
      </c>
      <c r="F146" s="181" t="s">
        <v>158</v>
      </c>
      <c r="G146" s="14"/>
      <c r="H146" s="182">
        <v>4.9000000000000004</v>
      </c>
      <c r="I146" s="14"/>
      <c r="J146" s="14"/>
      <c r="K146" s="14"/>
      <c r="L146" s="179"/>
      <c r="M146" s="183"/>
      <c r="N146" s="184"/>
      <c r="O146" s="184"/>
      <c r="P146" s="184"/>
      <c r="Q146" s="184"/>
      <c r="R146" s="184"/>
      <c r="S146" s="184"/>
      <c r="T146" s="185"/>
      <c r="U146" s="14"/>
      <c r="V146" s="14"/>
      <c r="W146" s="14"/>
      <c r="X146" s="14"/>
      <c r="Y146" s="14"/>
      <c r="Z146" s="14"/>
      <c r="AA146" s="14"/>
      <c r="AB146" s="14"/>
      <c r="AC146" s="14"/>
      <c r="AD146" s="14"/>
      <c r="AE146" s="14"/>
      <c r="AT146" s="180" t="s">
        <v>156</v>
      </c>
      <c r="AU146" s="180" t="s">
        <v>89</v>
      </c>
      <c r="AV146" s="14" t="s">
        <v>151</v>
      </c>
      <c r="AW146" s="14" t="s">
        <v>4</v>
      </c>
      <c r="AX146" s="14" t="s">
        <v>87</v>
      </c>
      <c r="AY146" s="180" t="s">
        <v>142</v>
      </c>
    </row>
    <row r="147" s="2" customFormat="1" ht="24" customHeight="1">
      <c r="A147" s="33"/>
      <c r="B147" s="158"/>
      <c r="C147" s="159" t="s">
        <v>204</v>
      </c>
      <c r="D147" s="159" t="s">
        <v>145</v>
      </c>
      <c r="E147" s="160" t="s">
        <v>958</v>
      </c>
      <c r="F147" s="161" t="s">
        <v>959</v>
      </c>
      <c r="G147" s="162" t="s">
        <v>332</v>
      </c>
      <c r="H147" s="163">
        <v>288</v>
      </c>
      <c r="I147" s="164">
        <v>37.100000000000001</v>
      </c>
      <c r="J147" s="164">
        <f>ROUND(I147*H147,2)</f>
        <v>10684.799999999999</v>
      </c>
      <c r="K147" s="161" t="s">
        <v>316</v>
      </c>
      <c r="L147" s="34"/>
      <c r="M147" s="165" t="s">
        <v>3</v>
      </c>
      <c r="N147" s="166" t="s">
        <v>52</v>
      </c>
      <c r="O147" s="167">
        <v>0.088999999999999996</v>
      </c>
      <c r="P147" s="167">
        <f>O147*H147</f>
        <v>25.631999999999998</v>
      </c>
      <c r="Q147" s="167">
        <v>0.00031</v>
      </c>
      <c r="R147" s="167">
        <f>Q147*H147</f>
        <v>0.089279999999999998</v>
      </c>
      <c r="S147" s="167">
        <v>0</v>
      </c>
      <c r="T147" s="168">
        <f>S147*H147</f>
        <v>0</v>
      </c>
      <c r="U147" s="33"/>
      <c r="V147" s="33"/>
      <c r="W147" s="33"/>
      <c r="X147" s="33"/>
      <c r="Y147" s="33"/>
      <c r="Z147" s="33"/>
      <c r="AA147" s="33"/>
      <c r="AB147" s="33"/>
      <c r="AC147" s="33"/>
      <c r="AD147" s="33"/>
      <c r="AE147" s="33"/>
      <c r="AR147" s="169" t="s">
        <v>151</v>
      </c>
      <c r="AT147" s="169" t="s">
        <v>145</v>
      </c>
      <c r="AU147" s="169" t="s">
        <v>89</v>
      </c>
      <c r="AY147" s="19" t="s">
        <v>142</v>
      </c>
      <c r="BE147" s="170">
        <f>IF(N147="základní",J147,0)</f>
        <v>0</v>
      </c>
      <c r="BF147" s="170">
        <f>IF(N147="snížená",J147,0)</f>
        <v>0</v>
      </c>
      <c r="BG147" s="170">
        <f>IF(N147="zákl. přenesená",J147,0)</f>
        <v>10684.799999999999</v>
      </c>
      <c r="BH147" s="170">
        <f>IF(N147="sníž. přenesená",J147,0)</f>
        <v>0</v>
      </c>
      <c r="BI147" s="170">
        <f>IF(N147="nulová",J147,0)</f>
        <v>0</v>
      </c>
      <c r="BJ147" s="19" t="s">
        <v>151</v>
      </c>
      <c r="BK147" s="170">
        <f>ROUND(I147*H147,2)</f>
        <v>10684.799999999999</v>
      </c>
      <c r="BL147" s="19" t="s">
        <v>151</v>
      </c>
      <c r="BM147" s="169" t="s">
        <v>960</v>
      </c>
    </row>
    <row r="148" s="2" customFormat="1">
      <c r="A148" s="33"/>
      <c r="B148" s="34"/>
      <c r="C148" s="33"/>
      <c r="D148" s="172" t="s">
        <v>318</v>
      </c>
      <c r="E148" s="33"/>
      <c r="F148" s="186" t="s">
        <v>961</v>
      </c>
      <c r="G148" s="33"/>
      <c r="H148" s="33"/>
      <c r="I148" s="33"/>
      <c r="J148" s="33"/>
      <c r="K148" s="33"/>
      <c r="L148" s="34"/>
      <c r="M148" s="187"/>
      <c r="N148" s="188"/>
      <c r="O148" s="67"/>
      <c r="P148" s="67"/>
      <c r="Q148" s="67"/>
      <c r="R148" s="67"/>
      <c r="S148" s="67"/>
      <c r="T148" s="68"/>
      <c r="U148" s="33"/>
      <c r="V148" s="33"/>
      <c r="W148" s="33"/>
      <c r="X148" s="33"/>
      <c r="Y148" s="33"/>
      <c r="Z148" s="33"/>
      <c r="AA148" s="33"/>
      <c r="AB148" s="33"/>
      <c r="AC148" s="33"/>
      <c r="AD148" s="33"/>
      <c r="AE148" s="33"/>
      <c r="AT148" s="19" t="s">
        <v>318</v>
      </c>
      <c r="AU148" s="19" t="s">
        <v>89</v>
      </c>
    </row>
    <row r="149" s="13" customFormat="1">
      <c r="A149" s="13"/>
      <c r="B149" s="171"/>
      <c r="C149" s="13"/>
      <c r="D149" s="172" t="s">
        <v>156</v>
      </c>
      <c r="E149" s="173" t="s">
        <v>3</v>
      </c>
      <c r="F149" s="174" t="s">
        <v>962</v>
      </c>
      <c r="G149" s="13"/>
      <c r="H149" s="175">
        <v>288</v>
      </c>
      <c r="I149" s="13"/>
      <c r="J149" s="13"/>
      <c r="K149" s="13"/>
      <c r="L149" s="171"/>
      <c r="M149" s="176"/>
      <c r="N149" s="177"/>
      <c r="O149" s="177"/>
      <c r="P149" s="177"/>
      <c r="Q149" s="177"/>
      <c r="R149" s="177"/>
      <c r="S149" s="177"/>
      <c r="T149" s="178"/>
      <c r="U149" s="13"/>
      <c r="V149" s="13"/>
      <c r="W149" s="13"/>
      <c r="X149" s="13"/>
      <c r="Y149" s="13"/>
      <c r="Z149" s="13"/>
      <c r="AA149" s="13"/>
      <c r="AB149" s="13"/>
      <c r="AC149" s="13"/>
      <c r="AD149" s="13"/>
      <c r="AE149" s="13"/>
      <c r="AT149" s="173" t="s">
        <v>156</v>
      </c>
      <c r="AU149" s="173" t="s">
        <v>89</v>
      </c>
      <c r="AV149" s="13" t="s">
        <v>89</v>
      </c>
      <c r="AW149" s="13" t="s">
        <v>41</v>
      </c>
      <c r="AX149" s="13" t="s">
        <v>79</v>
      </c>
      <c r="AY149" s="173" t="s">
        <v>142</v>
      </c>
    </row>
    <row r="150" s="14" customFormat="1">
      <c r="A150" s="14"/>
      <c r="B150" s="179"/>
      <c r="C150" s="14"/>
      <c r="D150" s="172" t="s">
        <v>156</v>
      </c>
      <c r="E150" s="180" t="s">
        <v>3</v>
      </c>
      <c r="F150" s="181" t="s">
        <v>158</v>
      </c>
      <c r="G150" s="14"/>
      <c r="H150" s="182">
        <v>288</v>
      </c>
      <c r="I150" s="14"/>
      <c r="J150" s="14"/>
      <c r="K150" s="14"/>
      <c r="L150" s="179"/>
      <c r="M150" s="183"/>
      <c r="N150" s="184"/>
      <c r="O150" s="184"/>
      <c r="P150" s="184"/>
      <c r="Q150" s="184"/>
      <c r="R150" s="184"/>
      <c r="S150" s="184"/>
      <c r="T150" s="185"/>
      <c r="U150" s="14"/>
      <c r="V150" s="14"/>
      <c r="W150" s="14"/>
      <c r="X150" s="14"/>
      <c r="Y150" s="14"/>
      <c r="Z150" s="14"/>
      <c r="AA150" s="14"/>
      <c r="AB150" s="14"/>
      <c r="AC150" s="14"/>
      <c r="AD150" s="14"/>
      <c r="AE150" s="14"/>
      <c r="AT150" s="180" t="s">
        <v>156</v>
      </c>
      <c r="AU150" s="180" t="s">
        <v>89</v>
      </c>
      <c r="AV150" s="14" t="s">
        <v>151</v>
      </c>
      <c r="AW150" s="14" t="s">
        <v>4</v>
      </c>
      <c r="AX150" s="14" t="s">
        <v>87</v>
      </c>
      <c r="AY150" s="180" t="s">
        <v>142</v>
      </c>
    </row>
    <row r="151" s="2" customFormat="1" ht="16.5" customHeight="1">
      <c r="A151" s="33"/>
      <c r="B151" s="158"/>
      <c r="C151" s="192" t="s">
        <v>208</v>
      </c>
      <c r="D151" s="192" t="s">
        <v>379</v>
      </c>
      <c r="E151" s="193" t="s">
        <v>963</v>
      </c>
      <c r="F151" s="194" t="s">
        <v>964</v>
      </c>
      <c r="G151" s="195" t="s">
        <v>332</v>
      </c>
      <c r="H151" s="196">
        <v>288</v>
      </c>
      <c r="I151" s="197">
        <v>14.800000000000001</v>
      </c>
      <c r="J151" s="197">
        <f>ROUND(I151*H151,2)</f>
        <v>4262.3999999999996</v>
      </c>
      <c r="K151" s="194" t="s">
        <v>316</v>
      </c>
      <c r="L151" s="198"/>
      <c r="M151" s="199" t="s">
        <v>3</v>
      </c>
      <c r="N151" s="200" t="s">
        <v>52</v>
      </c>
      <c r="O151" s="167">
        <v>0</v>
      </c>
      <c r="P151" s="167">
        <f>O151*H151</f>
        <v>0</v>
      </c>
      <c r="Q151" s="167">
        <v>0.00020000000000000001</v>
      </c>
      <c r="R151" s="167">
        <f>Q151*H151</f>
        <v>0.057600000000000005</v>
      </c>
      <c r="S151" s="167">
        <v>0</v>
      </c>
      <c r="T151" s="168">
        <f>S151*H151</f>
        <v>0</v>
      </c>
      <c r="U151" s="33"/>
      <c r="V151" s="33"/>
      <c r="W151" s="33"/>
      <c r="X151" s="33"/>
      <c r="Y151" s="33"/>
      <c r="Z151" s="33"/>
      <c r="AA151" s="33"/>
      <c r="AB151" s="33"/>
      <c r="AC151" s="33"/>
      <c r="AD151" s="33"/>
      <c r="AE151" s="33"/>
      <c r="AR151" s="169" t="s">
        <v>184</v>
      </c>
      <c r="AT151" s="169" t="s">
        <v>379</v>
      </c>
      <c r="AU151" s="169" t="s">
        <v>89</v>
      </c>
      <c r="AY151" s="19" t="s">
        <v>142</v>
      </c>
      <c r="BE151" s="170">
        <f>IF(N151="základní",J151,0)</f>
        <v>0</v>
      </c>
      <c r="BF151" s="170">
        <f>IF(N151="snížená",J151,0)</f>
        <v>0</v>
      </c>
      <c r="BG151" s="170">
        <f>IF(N151="zákl. přenesená",J151,0)</f>
        <v>4262.3999999999996</v>
      </c>
      <c r="BH151" s="170">
        <f>IF(N151="sníž. přenesená",J151,0)</f>
        <v>0</v>
      </c>
      <c r="BI151" s="170">
        <f>IF(N151="nulová",J151,0)</f>
        <v>0</v>
      </c>
      <c r="BJ151" s="19" t="s">
        <v>151</v>
      </c>
      <c r="BK151" s="170">
        <f>ROUND(I151*H151,2)</f>
        <v>4262.3999999999996</v>
      </c>
      <c r="BL151" s="19" t="s">
        <v>151</v>
      </c>
      <c r="BM151" s="169" t="s">
        <v>965</v>
      </c>
    </row>
    <row r="152" s="2" customFormat="1" ht="16.5" customHeight="1">
      <c r="A152" s="33"/>
      <c r="B152" s="158"/>
      <c r="C152" s="159" t="s">
        <v>213</v>
      </c>
      <c r="D152" s="159" t="s">
        <v>145</v>
      </c>
      <c r="E152" s="160" t="s">
        <v>966</v>
      </c>
      <c r="F152" s="161" t="s">
        <v>967</v>
      </c>
      <c r="G152" s="162" t="s">
        <v>228</v>
      </c>
      <c r="H152" s="163">
        <v>141</v>
      </c>
      <c r="I152" s="164">
        <v>107</v>
      </c>
      <c r="J152" s="164">
        <f>ROUND(I152*H152,2)</f>
        <v>15087</v>
      </c>
      <c r="K152" s="161" t="s">
        <v>316</v>
      </c>
      <c r="L152" s="34"/>
      <c r="M152" s="165" t="s">
        <v>3</v>
      </c>
      <c r="N152" s="166" t="s">
        <v>52</v>
      </c>
      <c r="O152" s="167">
        <v>0.065000000000000002</v>
      </c>
      <c r="P152" s="167">
        <f>O152*H152</f>
        <v>9.1650000000000009</v>
      </c>
      <c r="Q152" s="167">
        <v>0.00116</v>
      </c>
      <c r="R152" s="167">
        <f>Q152*H152</f>
        <v>0.16356000000000001</v>
      </c>
      <c r="S152" s="167">
        <v>0</v>
      </c>
      <c r="T152" s="168">
        <f>S152*H152</f>
        <v>0</v>
      </c>
      <c r="U152" s="33"/>
      <c r="V152" s="33"/>
      <c r="W152" s="33"/>
      <c r="X152" s="33"/>
      <c r="Y152" s="33"/>
      <c r="Z152" s="33"/>
      <c r="AA152" s="33"/>
      <c r="AB152" s="33"/>
      <c r="AC152" s="33"/>
      <c r="AD152" s="33"/>
      <c r="AE152" s="33"/>
      <c r="AR152" s="169" t="s">
        <v>151</v>
      </c>
      <c r="AT152" s="169" t="s">
        <v>145</v>
      </c>
      <c r="AU152" s="169" t="s">
        <v>89</v>
      </c>
      <c r="AY152" s="19" t="s">
        <v>142</v>
      </c>
      <c r="BE152" s="170">
        <f>IF(N152="základní",J152,0)</f>
        <v>0</v>
      </c>
      <c r="BF152" s="170">
        <f>IF(N152="snížená",J152,0)</f>
        <v>0</v>
      </c>
      <c r="BG152" s="170">
        <f>IF(N152="zákl. přenesená",J152,0)</f>
        <v>15087</v>
      </c>
      <c r="BH152" s="170">
        <f>IF(N152="sníž. přenesená",J152,0)</f>
        <v>0</v>
      </c>
      <c r="BI152" s="170">
        <f>IF(N152="nulová",J152,0)</f>
        <v>0</v>
      </c>
      <c r="BJ152" s="19" t="s">
        <v>151</v>
      </c>
      <c r="BK152" s="170">
        <f>ROUND(I152*H152,2)</f>
        <v>15087</v>
      </c>
      <c r="BL152" s="19" t="s">
        <v>151</v>
      </c>
      <c r="BM152" s="169" t="s">
        <v>968</v>
      </c>
    </row>
    <row r="153" s="2" customFormat="1">
      <c r="A153" s="33"/>
      <c r="B153" s="34"/>
      <c r="C153" s="33"/>
      <c r="D153" s="172" t="s">
        <v>318</v>
      </c>
      <c r="E153" s="33"/>
      <c r="F153" s="186" t="s">
        <v>969</v>
      </c>
      <c r="G153" s="33"/>
      <c r="H153" s="33"/>
      <c r="I153" s="33"/>
      <c r="J153" s="33"/>
      <c r="K153" s="33"/>
      <c r="L153" s="34"/>
      <c r="M153" s="187"/>
      <c r="N153" s="188"/>
      <c r="O153" s="67"/>
      <c r="P153" s="67"/>
      <c r="Q153" s="67"/>
      <c r="R153" s="67"/>
      <c r="S153" s="67"/>
      <c r="T153" s="68"/>
      <c r="U153" s="33"/>
      <c r="V153" s="33"/>
      <c r="W153" s="33"/>
      <c r="X153" s="33"/>
      <c r="Y153" s="33"/>
      <c r="Z153" s="33"/>
      <c r="AA153" s="33"/>
      <c r="AB153" s="33"/>
      <c r="AC153" s="33"/>
      <c r="AD153" s="33"/>
      <c r="AE153" s="33"/>
      <c r="AT153" s="19" t="s">
        <v>318</v>
      </c>
      <c r="AU153" s="19" t="s">
        <v>89</v>
      </c>
    </row>
    <row r="154" s="2" customFormat="1">
      <c r="A154" s="33"/>
      <c r="B154" s="34"/>
      <c r="C154" s="33"/>
      <c r="D154" s="172" t="s">
        <v>217</v>
      </c>
      <c r="E154" s="33"/>
      <c r="F154" s="186" t="s">
        <v>970</v>
      </c>
      <c r="G154" s="33"/>
      <c r="H154" s="33"/>
      <c r="I154" s="33"/>
      <c r="J154" s="33"/>
      <c r="K154" s="33"/>
      <c r="L154" s="34"/>
      <c r="M154" s="187"/>
      <c r="N154" s="188"/>
      <c r="O154" s="67"/>
      <c r="P154" s="67"/>
      <c r="Q154" s="67"/>
      <c r="R154" s="67"/>
      <c r="S154" s="67"/>
      <c r="T154" s="68"/>
      <c r="U154" s="33"/>
      <c r="V154" s="33"/>
      <c r="W154" s="33"/>
      <c r="X154" s="33"/>
      <c r="Y154" s="33"/>
      <c r="Z154" s="33"/>
      <c r="AA154" s="33"/>
      <c r="AB154" s="33"/>
      <c r="AC154" s="33"/>
      <c r="AD154" s="33"/>
      <c r="AE154" s="33"/>
      <c r="AT154" s="19" t="s">
        <v>217</v>
      </c>
      <c r="AU154" s="19" t="s">
        <v>89</v>
      </c>
    </row>
    <row r="155" s="13" customFormat="1">
      <c r="A155" s="13"/>
      <c r="B155" s="171"/>
      <c r="C155" s="13"/>
      <c r="D155" s="172" t="s">
        <v>156</v>
      </c>
      <c r="E155" s="173" t="s">
        <v>3</v>
      </c>
      <c r="F155" s="174" t="s">
        <v>971</v>
      </c>
      <c r="G155" s="13"/>
      <c r="H155" s="175">
        <v>141</v>
      </c>
      <c r="I155" s="13"/>
      <c r="J155" s="13"/>
      <c r="K155" s="13"/>
      <c r="L155" s="171"/>
      <c r="M155" s="176"/>
      <c r="N155" s="177"/>
      <c r="O155" s="177"/>
      <c r="P155" s="177"/>
      <c r="Q155" s="177"/>
      <c r="R155" s="177"/>
      <c r="S155" s="177"/>
      <c r="T155" s="178"/>
      <c r="U155" s="13"/>
      <c r="V155" s="13"/>
      <c r="W155" s="13"/>
      <c r="X155" s="13"/>
      <c r="Y155" s="13"/>
      <c r="Z155" s="13"/>
      <c r="AA155" s="13"/>
      <c r="AB155" s="13"/>
      <c r="AC155" s="13"/>
      <c r="AD155" s="13"/>
      <c r="AE155" s="13"/>
      <c r="AT155" s="173" t="s">
        <v>156</v>
      </c>
      <c r="AU155" s="173" t="s">
        <v>89</v>
      </c>
      <c r="AV155" s="13" t="s">
        <v>89</v>
      </c>
      <c r="AW155" s="13" t="s">
        <v>41</v>
      </c>
      <c r="AX155" s="13" t="s">
        <v>79</v>
      </c>
      <c r="AY155" s="173" t="s">
        <v>142</v>
      </c>
    </row>
    <row r="156" s="14" customFormat="1">
      <c r="A156" s="14"/>
      <c r="B156" s="179"/>
      <c r="C156" s="14"/>
      <c r="D156" s="172" t="s">
        <v>156</v>
      </c>
      <c r="E156" s="180" t="s">
        <v>3</v>
      </c>
      <c r="F156" s="181" t="s">
        <v>158</v>
      </c>
      <c r="G156" s="14"/>
      <c r="H156" s="182">
        <v>141</v>
      </c>
      <c r="I156" s="14"/>
      <c r="J156" s="14"/>
      <c r="K156" s="14"/>
      <c r="L156" s="179"/>
      <c r="M156" s="183"/>
      <c r="N156" s="184"/>
      <c r="O156" s="184"/>
      <c r="P156" s="184"/>
      <c r="Q156" s="184"/>
      <c r="R156" s="184"/>
      <c r="S156" s="184"/>
      <c r="T156" s="185"/>
      <c r="U156" s="14"/>
      <c r="V156" s="14"/>
      <c r="W156" s="14"/>
      <c r="X156" s="14"/>
      <c r="Y156" s="14"/>
      <c r="Z156" s="14"/>
      <c r="AA156" s="14"/>
      <c r="AB156" s="14"/>
      <c r="AC156" s="14"/>
      <c r="AD156" s="14"/>
      <c r="AE156" s="14"/>
      <c r="AT156" s="180" t="s">
        <v>156</v>
      </c>
      <c r="AU156" s="180" t="s">
        <v>89</v>
      </c>
      <c r="AV156" s="14" t="s">
        <v>151</v>
      </c>
      <c r="AW156" s="14" t="s">
        <v>4</v>
      </c>
      <c r="AX156" s="14" t="s">
        <v>87</v>
      </c>
      <c r="AY156" s="180" t="s">
        <v>142</v>
      </c>
    </row>
    <row r="157" s="12" customFormat="1" ht="20.88" customHeight="1">
      <c r="A157" s="12"/>
      <c r="B157" s="146"/>
      <c r="C157" s="12"/>
      <c r="D157" s="147" t="s">
        <v>78</v>
      </c>
      <c r="E157" s="156" t="s">
        <v>199</v>
      </c>
      <c r="F157" s="156" t="s">
        <v>972</v>
      </c>
      <c r="G157" s="12"/>
      <c r="H157" s="12"/>
      <c r="I157" s="12"/>
      <c r="J157" s="157">
        <f>BK157</f>
        <v>34300.650000000001</v>
      </c>
      <c r="K157" s="12"/>
      <c r="L157" s="146"/>
      <c r="M157" s="150"/>
      <c r="N157" s="151"/>
      <c r="O157" s="151"/>
      <c r="P157" s="152">
        <f>SUM(P158:P180)</f>
        <v>77.562000000000012</v>
      </c>
      <c r="Q157" s="151"/>
      <c r="R157" s="152">
        <f>SUM(R158:R180)</f>
        <v>0.046469999999999997</v>
      </c>
      <c r="S157" s="151"/>
      <c r="T157" s="153">
        <f>SUM(T158:T180)</f>
        <v>0</v>
      </c>
      <c r="U157" s="12"/>
      <c r="V157" s="12"/>
      <c r="W157" s="12"/>
      <c r="X157" s="12"/>
      <c r="Y157" s="12"/>
      <c r="Z157" s="12"/>
      <c r="AA157" s="12"/>
      <c r="AB157" s="12"/>
      <c r="AC157" s="12"/>
      <c r="AD157" s="12"/>
      <c r="AE157" s="12"/>
      <c r="AR157" s="147" t="s">
        <v>87</v>
      </c>
      <c r="AT157" s="154" t="s">
        <v>78</v>
      </c>
      <c r="AU157" s="154" t="s">
        <v>89</v>
      </c>
      <c r="AY157" s="147" t="s">
        <v>142</v>
      </c>
      <c r="BK157" s="155">
        <f>SUM(BK158:BK180)</f>
        <v>34300.650000000001</v>
      </c>
    </row>
    <row r="158" s="2" customFormat="1" ht="24" customHeight="1">
      <c r="A158" s="33"/>
      <c r="B158" s="158"/>
      <c r="C158" s="159" t="s">
        <v>9</v>
      </c>
      <c r="D158" s="159" t="s">
        <v>145</v>
      </c>
      <c r="E158" s="160" t="s">
        <v>973</v>
      </c>
      <c r="F158" s="161" t="s">
        <v>974</v>
      </c>
      <c r="G158" s="162" t="s">
        <v>332</v>
      </c>
      <c r="H158" s="163">
        <v>126.5</v>
      </c>
      <c r="I158" s="164">
        <v>46.700000000000003</v>
      </c>
      <c r="J158" s="164">
        <f>ROUND(I158*H158,2)</f>
        <v>5907.5500000000002</v>
      </c>
      <c r="K158" s="161" t="s">
        <v>316</v>
      </c>
      <c r="L158" s="34"/>
      <c r="M158" s="165" t="s">
        <v>3</v>
      </c>
      <c r="N158" s="166" t="s">
        <v>52</v>
      </c>
      <c r="O158" s="167">
        <v>0.17199999999999999</v>
      </c>
      <c r="P158" s="167">
        <f>O158*H158</f>
        <v>21.757999999999999</v>
      </c>
      <c r="Q158" s="167">
        <v>0</v>
      </c>
      <c r="R158" s="167">
        <f>Q158*H158</f>
        <v>0</v>
      </c>
      <c r="S158" s="167">
        <v>0</v>
      </c>
      <c r="T158" s="168">
        <f>S158*H158</f>
        <v>0</v>
      </c>
      <c r="U158" s="33"/>
      <c r="V158" s="33"/>
      <c r="W158" s="33"/>
      <c r="X158" s="33"/>
      <c r="Y158" s="33"/>
      <c r="Z158" s="33"/>
      <c r="AA158" s="33"/>
      <c r="AB158" s="33"/>
      <c r="AC158" s="33"/>
      <c r="AD158" s="33"/>
      <c r="AE158" s="33"/>
      <c r="AR158" s="169" t="s">
        <v>151</v>
      </c>
      <c r="AT158" s="169" t="s">
        <v>145</v>
      </c>
      <c r="AU158" s="169" t="s">
        <v>159</v>
      </c>
      <c r="AY158" s="19" t="s">
        <v>142</v>
      </c>
      <c r="BE158" s="170">
        <f>IF(N158="základní",J158,0)</f>
        <v>0</v>
      </c>
      <c r="BF158" s="170">
        <f>IF(N158="snížená",J158,0)</f>
        <v>0</v>
      </c>
      <c r="BG158" s="170">
        <f>IF(N158="zákl. přenesená",J158,0)</f>
        <v>5907.5500000000002</v>
      </c>
      <c r="BH158" s="170">
        <f>IF(N158="sníž. přenesená",J158,0)</f>
        <v>0</v>
      </c>
      <c r="BI158" s="170">
        <f>IF(N158="nulová",J158,0)</f>
        <v>0</v>
      </c>
      <c r="BJ158" s="19" t="s">
        <v>151</v>
      </c>
      <c r="BK158" s="170">
        <f>ROUND(I158*H158,2)</f>
        <v>5907.5500000000002</v>
      </c>
      <c r="BL158" s="19" t="s">
        <v>151</v>
      </c>
      <c r="BM158" s="169" t="s">
        <v>975</v>
      </c>
    </row>
    <row r="159" s="2" customFormat="1">
      <c r="A159" s="33"/>
      <c r="B159" s="34"/>
      <c r="C159" s="33"/>
      <c r="D159" s="172" t="s">
        <v>318</v>
      </c>
      <c r="E159" s="33"/>
      <c r="F159" s="186" t="s">
        <v>976</v>
      </c>
      <c r="G159" s="33"/>
      <c r="H159" s="33"/>
      <c r="I159" s="33"/>
      <c r="J159" s="33"/>
      <c r="K159" s="33"/>
      <c r="L159" s="34"/>
      <c r="M159" s="187"/>
      <c r="N159" s="188"/>
      <c r="O159" s="67"/>
      <c r="P159" s="67"/>
      <c r="Q159" s="67"/>
      <c r="R159" s="67"/>
      <c r="S159" s="67"/>
      <c r="T159" s="68"/>
      <c r="U159" s="33"/>
      <c r="V159" s="33"/>
      <c r="W159" s="33"/>
      <c r="X159" s="33"/>
      <c r="Y159" s="33"/>
      <c r="Z159" s="33"/>
      <c r="AA159" s="33"/>
      <c r="AB159" s="33"/>
      <c r="AC159" s="33"/>
      <c r="AD159" s="33"/>
      <c r="AE159" s="33"/>
      <c r="AT159" s="19" t="s">
        <v>318</v>
      </c>
      <c r="AU159" s="19" t="s">
        <v>159</v>
      </c>
    </row>
    <row r="160" s="13" customFormat="1">
      <c r="A160" s="13"/>
      <c r="B160" s="171"/>
      <c r="C160" s="13"/>
      <c r="D160" s="172" t="s">
        <v>156</v>
      </c>
      <c r="E160" s="173" t="s">
        <v>3</v>
      </c>
      <c r="F160" s="174" t="s">
        <v>977</v>
      </c>
      <c r="G160" s="13"/>
      <c r="H160" s="175">
        <v>10</v>
      </c>
      <c r="I160" s="13"/>
      <c r="J160" s="13"/>
      <c r="K160" s="13"/>
      <c r="L160" s="171"/>
      <c r="M160" s="176"/>
      <c r="N160" s="177"/>
      <c r="O160" s="177"/>
      <c r="P160" s="177"/>
      <c r="Q160" s="177"/>
      <c r="R160" s="177"/>
      <c r="S160" s="177"/>
      <c r="T160" s="178"/>
      <c r="U160" s="13"/>
      <c r="V160" s="13"/>
      <c r="W160" s="13"/>
      <c r="X160" s="13"/>
      <c r="Y160" s="13"/>
      <c r="Z160" s="13"/>
      <c r="AA160" s="13"/>
      <c r="AB160" s="13"/>
      <c r="AC160" s="13"/>
      <c r="AD160" s="13"/>
      <c r="AE160" s="13"/>
      <c r="AT160" s="173" t="s">
        <v>156</v>
      </c>
      <c r="AU160" s="173" t="s">
        <v>159</v>
      </c>
      <c r="AV160" s="13" t="s">
        <v>89</v>
      </c>
      <c r="AW160" s="13" t="s">
        <v>41</v>
      </c>
      <c r="AX160" s="13" t="s">
        <v>79</v>
      </c>
      <c r="AY160" s="173" t="s">
        <v>142</v>
      </c>
    </row>
    <row r="161" s="13" customFormat="1">
      <c r="A161" s="13"/>
      <c r="B161" s="171"/>
      <c r="C161" s="13"/>
      <c r="D161" s="172" t="s">
        <v>156</v>
      </c>
      <c r="E161" s="173" t="s">
        <v>3</v>
      </c>
      <c r="F161" s="174" t="s">
        <v>978</v>
      </c>
      <c r="G161" s="13"/>
      <c r="H161" s="175">
        <v>40</v>
      </c>
      <c r="I161" s="13"/>
      <c r="J161" s="13"/>
      <c r="K161" s="13"/>
      <c r="L161" s="171"/>
      <c r="M161" s="176"/>
      <c r="N161" s="177"/>
      <c r="O161" s="177"/>
      <c r="P161" s="177"/>
      <c r="Q161" s="177"/>
      <c r="R161" s="177"/>
      <c r="S161" s="177"/>
      <c r="T161" s="178"/>
      <c r="U161" s="13"/>
      <c r="V161" s="13"/>
      <c r="W161" s="13"/>
      <c r="X161" s="13"/>
      <c r="Y161" s="13"/>
      <c r="Z161" s="13"/>
      <c r="AA161" s="13"/>
      <c r="AB161" s="13"/>
      <c r="AC161" s="13"/>
      <c r="AD161" s="13"/>
      <c r="AE161" s="13"/>
      <c r="AT161" s="173" t="s">
        <v>156</v>
      </c>
      <c r="AU161" s="173" t="s">
        <v>159</v>
      </c>
      <c r="AV161" s="13" t="s">
        <v>89</v>
      </c>
      <c r="AW161" s="13" t="s">
        <v>41</v>
      </c>
      <c r="AX161" s="13" t="s">
        <v>79</v>
      </c>
      <c r="AY161" s="173" t="s">
        <v>142</v>
      </c>
    </row>
    <row r="162" s="13" customFormat="1">
      <c r="A162" s="13"/>
      <c r="B162" s="171"/>
      <c r="C162" s="13"/>
      <c r="D162" s="172" t="s">
        <v>156</v>
      </c>
      <c r="E162" s="173" t="s">
        <v>3</v>
      </c>
      <c r="F162" s="174" t="s">
        <v>979</v>
      </c>
      <c r="G162" s="13"/>
      <c r="H162" s="175">
        <v>76.5</v>
      </c>
      <c r="I162" s="13"/>
      <c r="J162" s="13"/>
      <c r="K162" s="13"/>
      <c r="L162" s="171"/>
      <c r="M162" s="176"/>
      <c r="N162" s="177"/>
      <c r="O162" s="177"/>
      <c r="P162" s="177"/>
      <c r="Q162" s="177"/>
      <c r="R162" s="177"/>
      <c r="S162" s="177"/>
      <c r="T162" s="178"/>
      <c r="U162" s="13"/>
      <c r="V162" s="13"/>
      <c r="W162" s="13"/>
      <c r="X162" s="13"/>
      <c r="Y162" s="13"/>
      <c r="Z162" s="13"/>
      <c r="AA162" s="13"/>
      <c r="AB162" s="13"/>
      <c r="AC162" s="13"/>
      <c r="AD162" s="13"/>
      <c r="AE162" s="13"/>
      <c r="AT162" s="173" t="s">
        <v>156</v>
      </c>
      <c r="AU162" s="173" t="s">
        <v>159</v>
      </c>
      <c r="AV162" s="13" t="s">
        <v>89</v>
      </c>
      <c r="AW162" s="13" t="s">
        <v>41</v>
      </c>
      <c r="AX162" s="13" t="s">
        <v>79</v>
      </c>
      <c r="AY162" s="173" t="s">
        <v>142</v>
      </c>
    </row>
    <row r="163" s="14" customFormat="1">
      <c r="A163" s="14"/>
      <c r="B163" s="179"/>
      <c r="C163" s="14"/>
      <c r="D163" s="172" t="s">
        <v>156</v>
      </c>
      <c r="E163" s="180" t="s">
        <v>3</v>
      </c>
      <c r="F163" s="181" t="s">
        <v>158</v>
      </c>
      <c r="G163" s="14"/>
      <c r="H163" s="182">
        <v>126.5</v>
      </c>
      <c r="I163" s="14"/>
      <c r="J163" s="14"/>
      <c r="K163" s="14"/>
      <c r="L163" s="179"/>
      <c r="M163" s="183"/>
      <c r="N163" s="184"/>
      <c r="O163" s="184"/>
      <c r="P163" s="184"/>
      <c r="Q163" s="184"/>
      <c r="R163" s="184"/>
      <c r="S163" s="184"/>
      <c r="T163" s="185"/>
      <c r="U163" s="14"/>
      <c r="V163" s="14"/>
      <c r="W163" s="14"/>
      <c r="X163" s="14"/>
      <c r="Y163" s="14"/>
      <c r="Z163" s="14"/>
      <c r="AA163" s="14"/>
      <c r="AB163" s="14"/>
      <c r="AC163" s="14"/>
      <c r="AD163" s="14"/>
      <c r="AE163" s="14"/>
      <c r="AT163" s="180" t="s">
        <v>156</v>
      </c>
      <c r="AU163" s="180" t="s">
        <v>159</v>
      </c>
      <c r="AV163" s="14" t="s">
        <v>151</v>
      </c>
      <c r="AW163" s="14" t="s">
        <v>4</v>
      </c>
      <c r="AX163" s="14" t="s">
        <v>87</v>
      </c>
      <c r="AY163" s="180" t="s">
        <v>142</v>
      </c>
    </row>
    <row r="164" s="2" customFormat="1" ht="16.5" customHeight="1">
      <c r="A164" s="33"/>
      <c r="B164" s="158"/>
      <c r="C164" s="159" t="s">
        <v>225</v>
      </c>
      <c r="D164" s="159" t="s">
        <v>145</v>
      </c>
      <c r="E164" s="160" t="s">
        <v>980</v>
      </c>
      <c r="F164" s="161" t="s">
        <v>981</v>
      </c>
      <c r="G164" s="162" t="s">
        <v>332</v>
      </c>
      <c r="H164" s="163">
        <v>126.5</v>
      </c>
      <c r="I164" s="164">
        <v>61.799999999999997</v>
      </c>
      <c r="J164" s="164">
        <f>ROUND(I164*H164,2)</f>
        <v>7817.6999999999998</v>
      </c>
      <c r="K164" s="161" t="s">
        <v>3</v>
      </c>
      <c r="L164" s="34"/>
      <c r="M164" s="165" t="s">
        <v>3</v>
      </c>
      <c r="N164" s="166" t="s">
        <v>52</v>
      </c>
      <c r="O164" s="167">
        <v>0.070000000000000007</v>
      </c>
      <c r="P164" s="167">
        <f>O164*H164</f>
        <v>8.8550000000000004</v>
      </c>
      <c r="Q164" s="167">
        <v>0.00018000000000000001</v>
      </c>
      <c r="R164" s="167">
        <f>Q164*H164</f>
        <v>0.022770000000000002</v>
      </c>
      <c r="S164" s="167">
        <v>0</v>
      </c>
      <c r="T164" s="168">
        <f>S164*H164</f>
        <v>0</v>
      </c>
      <c r="U164" s="33"/>
      <c r="V164" s="33"/>
      <c r="W164" s="33"/>
      <c r="X164" s="33"/>
      <c r="Y164" s="33"/>
      <c r="Z164" s="33"/>
      <c r="AA164" s="33"/>
      <c r="AB164" s="33"/>
      <c r="AC164" s="33"/>
      <c r="AD164" s="33"/>
      <c r="AE164" s="33"/>
      <c r="AR164" s="169" t="s">
        <v>151</v>
      </c>
      <c r="AT164" s="169" t="s">
        <v>145</v>
      </c>
      <c r="AU164" s="169" t="s">
        <v>159</v>
      </c>
      <c r="AY164" s="19" t="s">
        <v>142</v>
      </c>
      <c r="BE164" s="170">
        <f>IF(N164="základní",J164,0)</f>
        <v>0</v>
      </c>
      <c r="BF164" s="170">
        <f>IF(N164="snížená",J164,0)</f>
        <v>0</v>
      </c>
      <c r="BG164" s="170">
        <f>IF(N164="zákl. přenesená",J164,0)</f>
        <v>7817.6999999999998</v>
      </c>
      <c r="BH164" s="170">
        <f>IF(N164="sníž. přenesená",J164,0)</f>
        <v>0</v>
      </c>
      <c r="BI164" s="170">
        <f>IF(N164="nulová",J164,0)</f>
        <v>0</v>
      </c>
      <c r="BJ164" s="19" t="s">
        <v>151</v>
      </c>
      <c r="BK164" s="170">
        <f>ROUND(I164*H164,2)</f>
        <v>7817.6999999999998</v>
      </c>
      <c r="BL164" s="19" t="s">
        <v>151</v>
      </c>
      <c r="BM164" s="169" t="s">
        <v>982</v>
      </c>
    </row>
    <row r="165" s="2" customFormat="1" ht="24" customHeight="1">
      <c r="A165" s="33"/>
      <c r="B165" s="158"/>
      <c r="C165" s="159" t="s">
        <v>231</v>
      </c>
      <c r="D165" s="159" t="s">
        <v>145</v>
      </c>
      <c r="E165" s="160" t="s">
        <v>983</v>
      </c>
      <c r="F165" s="161" t="s">
        <v>984</v>
      </c>
      <c r="G165" s="162" t="s">
        <v>148</v>
      </c>
      <c r="H165" s="163">
        <v>38</v>
      </c>
      <c r="I165" s="164">
        <v>89.799999999999997</v>
      </c>
      <c r="J165" s="164">
        <f>ROUND(I165*H165,2)</f>
        <v>3412.4000000000001</v>
      </c>
      <c r="K165" s="161" t="s">
        <v>316</v>
      </c>
      <c r="L165" s="34"/>
      <c r="M165" s="165" t="s">
        <v>3</v>
      </c>
      <c r="N165" s="166" t="s">
        <v>52</v>
      </c>
      <c r="O165" s="167">
        <v>0.28000000000000003</v>
      </c>
      <c r="P165" s="167">
        <f>O165*H165</f>
        <v>10.640000000000001</v>
      </c>
      <c r="Q165" s="167">
        <v>0</v>
      </c>
      <c r="R165" s="167">
        <f>Q165*H165</f>
        <v>0</v>
      </c>
      <c r="S165" s="167">
        <v>0</v>
      </c>
      <c r="T165" s="168">
        <f>S165*H165</f>
        <v>0</v>
      </c>
      <c r="U165" s="33"/>
      <c r="V165" s="33"/>
      <c r="W165" s="33"/>
      <c r="X165" s="33"/>
      <c r="Y165" s="33"/>
      <c r="Z165" s="33"/>
      <c r="AA165" s="33"/>
      <c r="AB165" s="33"/>
      <c r="AC165" s="33"/>
      <c r="AD165" s="33"/>
      <c r="AE165" s="33"/>
      <c r="AR165" s="169" t="s">
        <v>151</v>
      </c>
      <c r="AT165" s="169" t="s">
        <v>145</v>
      </c>
      <c r="AU165" s="169" t="s">
        <v>159</v>
      </c>
      <c r="AY165" s="19" t="s">
        <v>142</v>
      </c>
      <c r="BE165" s="170">
        <f>IF(N165="základní",J165,0)</f>
        <v>0</v>
      </c>
      <c r="BF165" s="170">
        <f>IF(N165="snížená",J165,0)</f>
        <v>0</v>
      </c>
      <c r="BG165" s="170">
        <f>IF(N165="zákl. přenesená",J165,0)</f>
        <v>3412.4000000000001</v>
      </c>
      <c r="BH165" s="170">
        <f>IF(N165="sníž. přenesená",J165,0)</f>
        <v>0</v>
      </c>
      <c r="BI165" s="170">
        <f>IF(N165="nulová",J165,0)</f>
        <v>0</v>
      </c>
      <c r="BJ165" s="19" t="s">
        <v>151</v>
      </c>
      <c r="BK165" s="170">
        <f>ROUND(I165*H165,2)</f>
        <v>3412.4000000000001</v>
      </c>
      <c r="BL165" s="19" t="s">
        <v>151</v>
      </c>
      <c r="BM165" s="169" t="s">
        <v>985</v>
      </c>
    </row>
    <row r="166" s="2" customFormat="1">
      <c r="A166" s="33"/>
      <c r="B166" s="34"/>
      <c r="C166" s="33"/>
      <c r="D166" s="172" t="s">
        <v>318</v>
      </c>
      <c r="E166" s="33"/>
      <c r="F166" s="186" t="s">
        <v>986</v>
      </c>
      <c r="G166" s="33"/>
      <c r="H166" s="33"/>
      <c r="I166" s="33"/>
      <c r="J166" s="33"/>
      <c r="K166" s="33"/>
      <c r="L166" s="34"/>
      <c r="M166" s="187"/>
      <c r="N166" s="188"/>
      <c r="O166" s="67"/>
      <c r="P166" s="67"/>
      <c r="Q166" s="67"/>
      <c r="R166" s="67"/>
      <c r="S166" s="67"/>
      <c r="T166" s="68"/>
      <c r="U166" s="33"/>
      <c r="V166" s="33"/>
      <c r="W166" s="33"/>
      <c r="X166" s="33"/>
      <c r="Y166" s="33"/>
      <c r="Z166" s="33"/>
      <c r="AA166" s="33"/>
      <c r="AB166" s="33"/>
      <c r="AC166" s="33"/>
      <c r="AD166" s="33"/>
      <c r="AE166" s="33"/>
      <c r="AT166" s="19" t="s">
        <v>318</v>
      </c>
      <c r="AU166" s="19" t="s">
        <v>159</v>
      </c>
    </row>
    <row r="167" s="13" customFormat="1">
      <c r="A167" s="13"/>
      <c r="B167" s="171"/>
      <c r="C167" s="13"/>
      <c r="D167" s="172" t="s">
        <v>156</v>
      </c>
      <c r="E167" s="173" t="s">
        <v>3</v>
      </c>
      <c r="F167" s="174" t="s">
        <v>987</v>
      </c>
      <c r="G167" s="13"/>
      <c r="H167" s="175">
        <v>38</v>
      </c>
      <c r="I167" s="13"/>
      <c r="J167" s="13"/>
      <c r="K167" s="13"/>
      <c r="L167" s="171"/>
      <c r="M167" s="176"/>
      <c r="N167" s="177"/>
      <c r="O167" s="177"/>
      <c r="P167" s="177"/>
      <c r="Q167" s="177"/>
      <c r="R167" s="177"/>
      <c r="S167" s="177"/>
      <c r="T167" s="178"/>
      <c r="U167" s="13"/>
      <c r="V167" s="13"/>
      <c r="W167" s="13"/>
      <c r="X167" s="13"/>
      <c r="Y167" s="13"/>
      <c r="Z167" s="13"/>
      <c r="AA167" s="13"/>
      <c r="AB167" s="13"/>
      <c r="AC167" s="13"/>
      <c r="AD167" s="13"/>
      <c r="AE167" s="13"/>
      <c r="AT167" s="173" t="s">
        <v>156</v>
      </c>
      <c r="AU167" s="173" t="s">
        <v>159</v>
      </c>
      <c r="AV167" s="13" t="s">
        <v>89</v>
      </c>
      <c r="AW167" s="13" t="s">
        <v>41</v>
      </c>
      <c r="AX167" s="13" t="s">
        <v>79</v>
      </c>
      <c r="AY167" s="173" t="s">
        <v>142</v>
      </c>
    </row>
    <row r="168" s="14" customFormat="1">
      <c r="A168" s="14"/>
      <c r="B168" s="179"/>
      <c r="C168" s="14"/>
      <c r="D168" s="172" t="s">
        <v>156</v>
      </c>
      <c r="E168" s="180" t="s">
        <v>3</v>
      </c>
      <c r="F168" s="181" t="s">
        <v>158</v>
      </c>
      <c r="G168" s="14"/>
      <c r="H168" s="182">
        <v>38</v>
      </c>
      <c r="I168" s="14"/>
      <c r="J168" s="14"/>
      <c r="K168" s="14"/>
      <c r="L168" s="179"/>
      <c r="M168" s="183"/>
      <c r="N168" s="184"/>
      <c r="O168" s="184"/>
      <c r="P168" s="184"/>
      <c r="Q168" s="184"/>
      <c r="R168" s="184"/>
      <c r="S168" s="184"/>
      <c r="T168" s="185"/>
      <c r="U168" s="14"/>
      <c r="V168" s="14"/>
      <c r="W168" s="14"/>
      <c r="X168" s="14"/>
      <c r="Y168" s="14"/>
      <c r="Z168" s="14"/>
      <c r="AA168" s="14"/>
      <c r="AB168" s="14"/>
      <c r="AC168" s="14"/>
      <c r="AD168" s="14"/>
      <c r="AE168" s="14"/>
      <c r="AT168" s="180" t="s">
        <v>156</v>
      </c>
      <c r="AU168" s="180" t="s">
        <v>159</v>
      </c>
      <c r="AV168" s="14" t="s">
        <v>151</v>
      </c>
      <c r="AW168" s="14" t="s">
        <v>4</v>
      </c>
      <c r="AX168" s="14" t="s">
        <v>87</v>
      </c>
      <c r="AY168" s="180" t="s">
        <v>142</v>
      </c>
    </row>
    <row r="169" s="2" customFormat="1" ht="24" customHeight="1">
      <c r="A169" s="33"/>
      <c r="B169" s="158"/>
      <c r="C169" s="159" t="s">
        <v>236</v>
      </c>
      <c r="D169" s="159" t="s">
        <v>145</v>
      </c>
      <c r="E169" s="160" t="s">
        <v>988</v>
      </c>
      <c r="F169" s="161" t="s">
        <v>989</v>
      </c>
      <c r="G169" s="162" t="s">
        <v>148</v>
      </c>
      <c r="H169" s="163">
        <v>43</v>
      </c>
      <c r="I169" s="164">
        <v>327</v>
      </c>
      <c r="J169" s="164">
        <f>ROUND(I169*H169,2)</f>
        <v>14061</v>
      </c>
      <c r="K169" s="161" t="s">
        <v>316</v>
      </c>
      <c r="L169" s="34"/>
      <c r="M169" s="165" t="s">
        <v>3</v>
      </c>
      <c r="N169" s="166" t="s">
        <v>52</v>
      </c>
      <c r="O169" s="167">
        <v>0.65900000000000003</v>
      </c>
      <c r="P169" s="167">
        <f>O169*H169</f>
        <v>28.337</v>
      </c>
      <c r="Q169" s="167">
        <v>5.0000000000000002E-05</v>
      </c>
      <c r="R169" s="167">
        <f>Q169*H169</f>
        <v>0.00215</v>
      </c>
      <c r="S169" s="167">
        <v>0</v>
      </c>
      <c r="T169" s="168">
        <f>S169*H169</f>
        <v>0</v>
      </c>
      <c r="U169" s="33"/>
      <c r="V169" s="33"/>
      <c r="W169" s="33"/>
      <c r="X169" s="33"/>
      <c r="Y169" s="33"/>
      <c r="Z169" s="33"/>
      <c r="AA169" s="33"/>
      <c r="AB169" s="33"/>
      <c r="AC169" s="33"/>
      <c r="AD169" s="33"/>
      <c r="AE169" s="33"/>
      <c r="AR169" s="169" t="s">
        <v>151</v>
      </c>
      <c r="AT169" s="169" t="s">
        <v>145</v>
      </c>
      <c r="AU169" s="169" t="s">
        <v>159</v>
      </c>
      <c r="AY169" s="19" t="s">
        <v>142</v>
      </c>
      <c r="BE169" s="170">
        <f>IF(N169="základní",J169,0)</f>
        <v>0</v>
      </c>
      <c r="BF169" s="170">
        <f>IF(N169="snížená",J169,0)</f>
        <v>0</v>
      </c>
      <c r="BG169" s="170">
        <f>IF(N169="zákl. přenesená",J169,0)</f>
        <v>14061</v>
      </c>
      <c r="BH169" s="170">
        <f>IF(N169="sníž. přenesená",J169,0)</f>
        <v>0</v>
      </c>
      <c r="BI169" s="170">
        <f>IF(N169="nulová",J169,0)</f>
        <v>0</v>
      </c>
      <c r="BJ169" s="19" t="s">
        <v>151</v>
      </c>
      <c r="BK169" s="170">
        <f>ROUND(I169*H169,2)</f>
        <v>14061</v>
      </c>
      <c r="BL169" s="19" t="s">
        <v>151</v>
      </c>
      <c r="BM169" s="169" t="s">
        <v>990</v>
      </c>
    </row>
    <row r="170" s="2" customFormat="1">
      <c r="A170" s="33"/>
      <c r="B170" s="34"/>
      <c r="C170" s="33"/>
      <c r="D170" s="172" t="s">
        <v>318</v>
      </c>
      <c r="E170" s="33"/>
      <c r="F170" s="186" t="s">
        <v>991</v>
      </c>
      <c r="G170" s="33"/>
      <c r="H170" s="33"/>
      <c r="I170" s="33"/>
      <c r="J170" s="33"/>
      <c r="K170" s="33"/>
      <c r="L170" s="34"/>
      <c r="M170" s="187"/>
      <c r="N170" s="188"/>
      <c r="O170" s="67"/>
      <c r="P170" s="67"/>
      <c r="Q170" s="67"/>
      <c r="R170" s="67"/>
      <c r="S170" s="67"/>
      <c r="T170" s="68"/>
      <c r="U170" s="33"/>
      <c r="V170" s="33"/>
      <c r="W170" s="33"/>
      <c r="X170" s="33"/>
      <c r="Y170" s="33"/>
      <c r="Z170" s="33"/>
      <c r="AA170" s="33"/>
      <c r="AB170" s="33"/>
      <c r="AC170" s="33"/>
      <c r="AD170" s="33"/>
      <c r="AE170" s="33"/>
      <c r="AT170" s="19" t="s">
        <v>318</v>
      </c>
      <c r="AU170" s="19" t="s">
        <v>159</v>
      </c>
    </row>
    <row r="171" s="13" customFormat="1">
      <c r="A171" s="13"/>
      <c r="B171" s="171"/>
      <c r="C171" s="13"/>
      <c r="D171" s="172" t="s">
        <v>156</v>
      </c>
      <c r="E171" s="173" t="s">
        <v>3</v>
      </c>
      <c r="F171" s="174" t="s">
        <v>992</v>
      </c>
      <c r="G171" s="13"/>
      <c r="H171" s="175">
        <v>38</v>
      </c>
      <c r="I171" s="13"/>
      <c r="J171" s="13"/>
      <c r="K171" s="13"/>
      <c r="L171" s="171"/>
      <c r="M171" s="176"/>
      <c r="N171" s="177"/>
      <c r="O171" s="177"/>
      <c r="P171" s="177"/>
      <c r="Q171" s="177"/>
      <c r="R171" s="177"/>
      <c r="S171" s="177"/>
      <c r="T171" s="178"/>
      <c r="U171" s="13"/>
      <c r="V171" s="13"/>
      <c r="W171" s="13"/>
      <c r="X171" s="13"/>
      <c r="Y171" s="13"/>
      <c r="Z171" s="13"/>
      <c r="AA171" s="13"/>
      <c r="AB171" s="13"/>
      <c r="AC171" s="13"/>
      <c r="AD171" s="13"/>
      <c r="AE171" s="13"/>
      <c r="AT171" s="173" t="s">
        <v>156</v>
      </c>
      <c r="AU171" s="173" t="s">
        <v>159</v>
      </c>
      <c r="AV171" s="13" t="s">
        <v>89</v>
      </c>
      <c r="AW171" s="13" t="s">
        <v>41</v>
      </c>
      <c r="AX171" s="13" t="s">
        <v>79</v>
      </c>
      <c r="AY171" s="173" t="s">
        <v>142</v>
      </c>
    </row>
    <row r="172" s="13" customFormat="1">
      <c r="A172" s="13"/>
      <c r="B172" s="171"/>
      <c r="C172" s="13"/>
      <c r="D172" s="172" t="s">
        <v>156</v>
      </c>
      <c r="E172" s="173" t="s">
        <v>3</v>
      </c>
      <c r="F172" s="174" t="s">
        <v>993</v>
      </c>
      <c r="G172" s="13"/>
      <c r="H172" s="175">
        <v>5</v>
      </c>
      <c r="I172" s="13"/>
      <c r="J172" s="13"/>
      <c r="K172" s="13"/>
      <c r="L172" s="171"/>
      <c r="M172" s="176"/>
      <c r="N172" s="177"/>
      <c r="O172" s="177"/>
      <c r="P172" s="177"/>
      <c r="Q172" s="177"/>
      <c r="R172" s="177"/>
      <c r="S172" s="177"/>
      <c r="T172" s="178"/>
      <c r="U172" s="13"/>
      <c r="V172" s="13"/>
      <c r="W172" s="13"/>
      <c r="X172" s="13"/>
      <c r="Y172" s="13"/>
      <c r="Z172" s="13"/>
      <c r="AA172" s="13"/>
      <c r="AB172" s="13"/>
      <c r="AC172" s="13"/>
      <c r="AD172" s="13"/>
      <c r="AE172" s="13"/>
      <c r="AT172" s="173" t="s">
        <v>156</v>
      </c>
      <c r="AU172" s="173" t="s">
        <v>159</v>
      </c>
      <c r="AV172" s="13" t="s">
        <v>89</v>
      </c>
      <c r="AW172" s="13" t="s">
        <v>41</v>
      </c>
      <c r="AX172" s="13" t="s">
        <v>79</v>
      </c>
      <c r="AY172" s="173" t="s">
        <v>142</v>
      </c>
    </row>
    <row r="173" s="14" customFormat="1">
      <c r="A173" s="14"/>
      <c r="B173" s="179"/>
      <c r="C173" s="14"/>
      <c r="D173" s="172" t="s">
        <v>156</v>
      </c>
      <c r="E173" s="180" t="s">
        <v>3</v>
      </c>
      <c r="F173" s="181" t="s">
        <v>158</v>
      </c>
      <c r="G173" s="14"/>
      <c r="H173" s="182">
        <v>43</v>
      </c>
      <c r="I173" s="14"/>
      <c r="J173" s="14"/>
      <c r="K173" s="14"/>
      <c r="L173" s="179"/>
      <c r="M173" s="183"/>
      <c r="N173" s="184"/>
      <c r="O173" s="184"/>
      <c r="P173" s="184"/>
      <c r="Q173" s="184"/>
      <c r="R173" s="184"/>
      <c r="S173" s="184"/>
      <c r="T173" s="185"/>
      <c r="U173" s="14"/>
      <c r="V173" s="14"/>
      <c r="W173" s="14"/>
      <c r="X173" s="14"/>
      <c r="Y173" s="14"/>
      <c r="Z173" s="14"/>
      <c r="AA173" s="14"/>
      <c r="AB173" s="14"/>
      <c r="AC173" s="14"/>
      <c r="AD173" s="14"/>
      <c r="AE173" s="14"/>
      <c r="AT173" s="180" t="s">
        <v>156</v>
      </c>
      <c r="AU173" s="180" t="s">
        <v>159</v>
      </c>
      <c r="AV173" s="14" t="s">
        <v>151</v>
      </c>
      <c r="AW173" s="14" t="s">
        <v>4</v>
      </c>
      <c r="AX173" s="14" t="s">
        <v>87</v>
      </c>
      <c r="AY173" s="180" t="s">
        <v>142</v>
      </c>
    </row>
    <row r="174" s="2" customFormat="1" ht="24" customHeight="1">
      <c r="A174" s="33"/>
      <c r="B174" s="158"/>
      <c r="C174" s="159" t="s">
        <v>241</v>
      </c>
      <c r="D174" s="159" t="s">
        <v>145</v>
      </c>
      <c r="E174" s="160" t="s">
        <v>994</v>
      </c>
      <c r="F174" s="161" t="s">
        <v>995</v>
      </c>
      <c r="G174" s="162" t="s">
        <v>148</v>
      </c>
      <c r="H174" s="163">
        <v>4</v>
      </c>
      <c r="I174" s="164">
        <v>621</v>
      </c>
      <c r="J174" s="164">
        <f>ROUND(I174*H174,2)</f>
        <v>2484</v>
      </c>
      <c r="K174" s="161" t="s">
        <v>316</v>
      </c>
      <c r="L174" s="34"/>
      <c r="M174" s="165" t="s">
        <v>3</v>
      </c>
      <c r="N174" s="166" t="s">
        <v>52</v>
      </c>
      <c r="O174" s="167">
        <v>1.655</v>
      </c>
      <c r="P174" s="167">
        <f>O174*H174</f>
        <v>6.6200000000000001</v>
      </c>
      <c r="Q174" s="167">
        <v>5.0000000000000002E-05</v>
      </c>
      <c r="R174" s="167">
        <f>Q174*H174</f>
        <v>0.00020000000000000001</v>
      </c>
      <c r="S174" s="167">
        <v>0</v>
      </c>
      <c r="T174" s="168">
        <f>S174*H174</f>
        <v>0</v>
      </c>
      <c r="U174" s="33"/>
      <c r="V174" s="33"/>
      <c r="W174" s="33"/>
      <c r="X174" s="33"/>
      <c r="Y174" s="33"/>
      <c r="Z174" s="33"/>
      <c r="AA174" s="33"/>
      <c r="AB174" s="33"/>
      <c r="AC174" s="33"/>
      <c r="AD174" s="33"/>
      <c r="AE174" s="33"/>
      <c r="AR174" s="169" t="s">
        <v>151</v>
      </c>
      <c r="AT174" s="169" t="s">
        <v>145</v>
      </c>
      <c r="AU174" s="169" t="s">
        <v>159</v>
      </c>
      <c r="AY174" s="19" t="s">
        <v>142</v>
      </c>
      <c r="BE174" s="170">
        <f>IF(N174="základní",J174,0)</f>
        <v>0</v>
      </c>
      <c r="BF174" s="170">
        <f>IF(N174="snížená",J174,0)</f>
        <v>0</v>
      </c>
      <c r="BG174" s="170">
        <f>IF(N174="zákl. přenesená",J174,0)</f>
        <v>2484</v>
      </c>
      <c r="BH174" s="170">
        <f>IF(N174="sníž. přenesená",J174,0)</f>
        <v>0</v>
      </c>
      <c r="BI174" s="170">
        <f>IF(N174="nulová",J174,0)</f>
        <v>0</v>
      </c>
      <c r="BJ174" s="19" t="s">
        <v>151</v>
      </c>
      <c r="BK174" s="170">
        <f>ROUND(I174*H174,2)</f>
        <v>2484</v>
      </c>
      <c r="BL174" s="19" t="s">
        <v>151</v>
      </c>
      <c r="BM174" s="169" t="s">
        <v>996</v>
      </c>
    </row>
    <row r="175" s="2" customFormat="1">
      <c r="A175" s="33"/>
      <c r="B175" s="34"/>
      <c r="C175" s="33"/>
      <c r="D175" s="172" t="s">
        <v>318</v>
      </c>
      <c r="E175" s="33"/>
      <c r="F175" s="186" t="s">
        <v>991</v>
      </c>
      <c r="G175" s="33"/>
      <c r="H175" s="33"/>
      <c r="I175" s="33"/>
      <c r="J175" s="33"/>
      <c r="K175" s="33"/>
      <c r="L175" s="34"/>
      <c r="M175" s="187"/>
      <c r="N175" s="188"/>
      <c r="O175" s="67"/>
      <c r="P175" s="67"/>
      <c r="Q175" s="67"/>
      <c r="R175" s="67"/>
      <c r="S175" s="67"/>
      <c r="T175" s="68"/>
      <c r="U175" s="33"/>
      <c r="V175" s="33"/>
      <c r="W175" s="33"/>
      <c r="X175" s="33"/>
      <c r="Y175" s="33"/>
      <c r="Z175" s="33"/>
      <c r="AA175" s="33"/>
      <c r="AB175" s="33"/>
      <c r="AC175" s="33"/>
      <c r="AD175" s="33"/>
      <c r="AE175" s="33"/>
      <c r="AT175" s="19" t="s">
        <v>318</v>
      </c>
      <c r="AU175" s="19" t="s">
        <v>159</v>
      </c>
    </row>
    <row r="176" s="13" customFormat="1">
      <c r="A176" s="13"/>
      <c r="B176" s="171"/>
      <c r="C176" s="13"/>
      <c r="D176" s="172" t="s">
        <v>156</v>
      </c>
      <c r="E176" s="173" t="s">
        <v>3</v>
      </c>
      <c r="F176" s="174" t="s">
        <v>997</v>
      </c>
      <c r="G176" s="13"/>
      <c r="H176" s="175">
        <v>4</v>
      </c>
      <c r="I176" s="13"/>
      <c r="J176" s="13"/>
      <c r="K176" s="13"/>
      <c r="L176" s="171"/>
      <c r="M176" s="176"/>
      <c r="N176" s="177"/>
      <c r="O176" s="177"/>
      <c r="P176" s="177"/>
      <c r="Q176" s="177"/>
      <c r="R176" s="177"/>
      <c r="S176" s="177"/>
      <c r="T176" s="178"/>
      <c r="U176" s="13"/>
      <c r="V176" s="13"/>
      <c r="W176" s="13"/>
      <c r="X176" s="13"/>
      <c r="Y176" s="13"/>
      <c r="Z176" s="13"/>
      <c r="AA176" s="13"/>
      <c r="AB176" s="13"/>
      <c r="AC176" s="13"/>
      <c r="AD176" s="13"/>
      <c r="AE176" s="13"/>
      <c r="AT176" s="173" t="s">
        <v>156</v>
      </c>
      <c r="AU176" s="173" t="s">
        <v>159</v>
      </c>
      <c r="AV176" s="13" t="s">
        <v>89</v>
      </c>
      <c r="AW176" s="13" t="s">
        <v>41</v>
      </c>
      <c r="AX176" s="13" t="s">
        <v>79</v>
      </c>
      <c r="AY176" s="173" t="s">
        <v>142</v>
      </c>
    </row>
    <row r="177" s="14" customFormat="1">
      <c r="A177" s="14"/>
      <c r="B177" s="179"/>
      <c r="C177" s="14"/>
      <c r="D177" s="172" t="s">
        <v>156</v>
      </c>
      <c r="E177" s="180" t="s">
        <v>3</v>
      </c>
      <c r="F177" s="181" t="s">
        <v>158</v>
      </c>
      <c r="G177" s="14"/>
      <c r="H177" s="182">
        <v>4</v>
      </c>
      <c r="I177" s="14"/>
      <c r="J177" s="14"/>
      <c r="K177" s="14"/>
      <c r="L177" s="179"/>
      <c r="M177" s="183"/>
      <c r="N177" s="184"/>
      <c r="O177" s="184"/>
      <c r="P177" s="184"/>
      <c r="Q177" s="184"/>
      <c r="R177" s="184"/>
      <c r="S177" s="184"/>
      <c r="T177" s="185"/>
      <c r="U177" s="14"/>
      <c r="V177" s="14"/>
      <c r="W177" s="14"/>
      <c r="X177" s="14"/>
      <c r="Y177" s="14"/>
      <c r="Z177" s="14"/>
      <c r="AA177" s="14"/>
      <c r="AB177" s="14"/>
      <c r="AC177" s="14"/>
      <c r="AD177" s="14"/>
      <c r="AE177" s="14"/>
      <c r="AT177" s="180" t="s">
        <v>156</v>
      </c>
      <c r="AU177" s="180" t="s">
        <v>159</v>
      </c>
      <c r="AV177" s="14" t="s">
        <v>151</v>
      </c>
      <c r="AW177" s="14" t="s">
        <v>4</v>
      </c>
      <c r="AX177" s="14" t="s">
        <v>87</v>
      </c>
      <c r="AY177" s="180" t="s">
        <v>142</v>
      </c>
    </row>
    <row r="178" s="2" customFormat="1" ht="24" customHeight="1">
      <c r="A178" s="33"/>
      <c r="B178" s="158"/>
      <c r="C178" s="159" t="s">
        <v>246</v>
      </c>
      <c r="D178" s="159" t="s">
        <v>145</v>
      </c>
      <c r="E178" s="160" t="s">
        <v>998</v>
      </c>
      <c r="F178" s="161" t="s">
        <v>999</v>
      </c>
      <c r="G178" s="162" t="s">
        <v>148</v>
      </c>
      <c r="H178" s="163">
        <v>1</v>
      </c>
      <c r="I178" s="164">
        <v>618</v>
      </c>
      <c r="J178" s="164">
        <f>ROUND(I178*H178,2)</f>
        <v>618</v>
      </c>
      <c r="K178" s="161" t="s">
        <v>316</v>
      </c>
      <c r="L178" s="34"/>
      <c r="M178" s="165" t="s">
        <v>3</v>
      </c>
      <c r="N178" s="166" t="s">
        <v>52</v>
      </c>
      <c r="O178" s="167">
        <v>1.3520000000000001</v>
      </c>
      <c r="P178" s="167">
        <f>O178*H178</f>
        <v>1.3520000000000001</v>
      </c>
      <c r="Q178" s="167">
        <v>0.021350000000000001</v>
      </c>
      <c r="R178" s="167">
        <f>Q178*H178</f>
        <v>0.021350000000000001</v>
      </c>
      <c r="S178" s="167">
        <v>0</v>
      </c>
      <c r="T178" s="168">
        <f>S178*H178</f>
        <v>0</v>
      </c>
      <c r="U178" s="33"/>
      <c r="V178" s="33"/>
      <c r="W178" s="33"/>
      <c r="X178" s="33"/>
      <c r="Y178" s="33"/>
      <c r="Z178" s="33"/>
      <c r="AA178" s="33"/>
      <c r="AB178" s="33"/>
      <c r="AC178" s="33"/>
      <c r="AD178" s="33"/>
      <c r="AE178" s="33"/>
      <c r="AR178" s="169" t="s">
        <v>151</v>
      </c>
      <c r="AT178" s="169" t="s">
        <v>145</v>
      </c>
      <c r="AU178" s="169" t="s">
        <v>159</v>
      </c>
      <c r="AY178" s="19" t="s">
        <v>142</v>
      </c>
      <c r="BE178" s="170">
        <f>IF(N178="základní",J178,0)</f>
        <v>0</v>
      </c>
      <c r="BF178" s="170">
        <f>IF(N178="snížená",J178,0)</f>
        <v>0</v>
      </c>
      <c r="BG178" s="170">
        <f>IF(N178="zákl. přenesená",J178,0)</f>
        <v>618</v>
      </c>
      <c r="BH178" s="170">
        <f>IF(N178="sníž. přenesená",J178,0)</f>
        <v>0</v>
      </c>
      <c r="BI178" s="170">
        <f>IF(N178="nulová",J178,0)</f>
        <v>0</v>
      </c>
      <c r="BJ178" s="19" t="s">
        <v>151</v>
      </c>
      <c r="BK178" s="170">
        <f>ROUND(I178*H178,2)</f>
        <v>618</v>
      </c>
      <c r="BL178" s="19" t="s">
        <v>151</v>
      </c>
      <c r="BM178" s="169" t="s">
        <v>1000</v>
      </c>
    </row>
    <row r="179" s="13" customFormat="1">
      <c r="A179" s="13"/>
      <c r="B179" s="171"/>
      <c r="C179" s="13"/>
      <c r="D179" s="172" t="s">
        <v>156</v>
      </c>
      <c r="E179" s="173" t="s">
        <v>3</v>
      </c>
      <c r="F179" s="174" t="s">
        <v>1001</v>
      </c>
      <c r="G179" s="13"/>
      <c r="H179" s="175">
        <v>1</v>
      </c>
      <c r="I179" s="13"/>
      <c r="J179" s="13"/>
      <c r="K179" s="13"/>
      <c r="L179" s="171"/>
      <c r="M179" s="176"/>
      <c r="N179" s="177"/>
      <c r="O179" s="177"/>
      <c r="P179" s="177"/>
      <c r="Q179" s="177"/>
      <c r="R179" s="177"/>
      <c r="S179" s="177"/>
      <c r="T179" s="178"/>
      <c r="U179" s="13"/>
      <c r="V179" s="13"/>
      <c r="W179" s="13"/>
      <c r="X179" s="13"/>
      <c r="Y179" s="13"/>
      <c r="Z179" s="13"/>
      <c r="AA179" s="13"/>
      <c r="AB179" s="13"/>
      <c r="AC179" s="13"/>
      <c r="AD179" s="13"/>
      <c r="AE179" s="13"/>
      <c r="AT179" s="173" t="s">
        <v>156</v>
      </c>
      <c r="AU179" s="173" t="s">
        <v>159</v>
      </c>
      <c r="AV179" s="13" t="s">
        <v>89</v>
      </c>
      <c r="AW179" s="13" t="s">
        <v>41</v>
      </c>
      <c r="AX179" s="13" t="s">
        <v>79</v>
      </c>
      <c r="AY179" s="173" t="s">
        <v>142</v>
      </c>
    </row>
    <row r="180" s="14" customFormat="1">
      <c r="A180" s="14"/>
      <c r="B180" s="179"/>
      <c r="C180" s="14"/>
      <c r="D180" s="172" t="s">
        <v>156</v>
      </c>
      <c r="E180" s="180" t="s">
        <v>3</v>
      </c>
      <c r="F180" s="181" t="s">
        <v>158</v>
      </c>
      <c r="G180" s="14"/>
      <c r="H180" s="182">
        <v>1</v>
      </c>
      <c r="I180" s="14"/>
      <c r="J180" s="14"/>
      <c r="K180" s="14"/>
      <c r="L180" s="179"/>
      <c r="M180" s="183"/>
      <c r="N180" s="184"/>
      <c r="O180" s="184"/>
      <c r="P180" s="184"/>
      <c r="Q180" s="184"/>
      <c r="R180" s="184"/>
      <c r="S180" s="184"/>
      <c r="T180" s="185"/>
      <c r="U180" s="14"/>
      <c r="V180" s="14"/>
      <c r="W180" s="14"/>
      <c r="X180" s="14"/>
      <c r="Y180" s="14"/>
      <c r="Z180" s="14"/>
      <c r="AA180" s="14"/>
      <c r="AB180" s="14"/>
      <c r="AC180" s="14"/>
      <c r="AD180" s="14"/>
      <c r="AE180" s="14"/>
      <c r="AT180" s="180" t="s">
        <v>156</v>
      </c>
      <c r="AU180" s="180" t="s">
        <v>159</v>
      </c>
      <c r="AV180" s="14" t="s">
        <v>151</v>
      </c>
      <c r="AW180" s="14" t="s">
        <v>4</v>
      </c>
      <c r="AX180" s="14" t="s">
        <v>87</v>
      </c>
      <c r="AY180" s="180" t="s">
        <v>142</v>
      </c>
    </row>
    <row r="181" s="12" customFormat="1" ht="20.88" customHeight="1">
      <c r="A181" s="12"/>
      <c r="B181" s="146"/>
      <c r="C181" s="12"/>
      <c r="D181" s="147" t="s">
        <v>78</v>
      </c>
      <c r="E181" s="156" t="s">
        <v>236</v>
      </c>
      <c r="F181" s="156" t="s">
        <v>1002</v>
      </c>
      <c r="G181" s="12"/>
      <c r="H181" s="12"/>
      <c r="I181" s="12"/>
      <c r="J181" s="157">
        <f>BK181</f>
        <v>34086.459999999992</v>
      </c>
      <c r="K181" s="12"/>
      <c r="L181" s="146"/>
      <c r="M181" s="150"/>
      <c r="N181" s="151"/>
      <c r="O181" s="151"/>
      <c r="P181" s="152">
        <f>SUM(P182:P204)</f>
        <v>54.771800000000006</v>
      </c>
      <c r="Q181" s="151"/>
      <c r="R181" s="152">
        <f>SUM(R182:R204)</f>
        <v>0.0026000000000000003</v>
      </c>
      <c r="S181" s="151"/>
      <c r="T181" s="153">
        <f>SUM(T182:T204)</f>
        <v>0</v>
      </c>
      <c r="U181" s="12"/>
      <c r="V181" s="12"/>
      <c r="W181" s="12"/>
      <c r="X181" s="12"/>
      <c r="Y181" s="12"/>
      <c r="Z181" s="12"/>
      <c r="AA181" s="12"/>
      <c r="AB181" s="12"/>
      <c r="AC181" s="12"/>
      <c r="AD181" s="12"/>
      <c r="AE181" s="12"/>
      <c r="AR181" s="147" t="s">
        <v>87</v>
      </c>
      <c r="AT181" s="154" t="s">
        <v>78</v>
      </c>
      <c r="AU181" s="154" t="s">
        <v>89</v>
      </c>
      <c r="AY181" s="147" t="s">
        <v>142</v>
      </c>
      <c r="BK181" s="155">
        <f>SUM(BK182:BK204)</f>
        <v>34086.459999999992</v>
      </c>
    </row>
    <row r="182" s="2" customFormat="1" ht="24" customHeight="1">
      <c r="A182" s="33"/>
      <c r="B182" s="158"/>
      <c r="C182" s="159" t="s">
        <v>8</v>
      </c>
      <c r="D182" s="159" t="s">
        <v>145</v>
      </c>
      <c r="E182" s="160" t="s">
        <v>1003</v>
      </c>
      <c r="F182" s="161" t="s">
        <v>1004</v>
      </c>
      <c r="G182" s="162" t="s">
        <v>315</v>
      </c>
      <c r="H182" s="163">
        <v>103.2</v>
      </c>
      <c r="I182" s="164">
        <v>35.100000000000001</v>
      </c>
      <c r="J182" s="164">
        <f>ROUND(I182*H182,2)</f>
        <v>3622.3200000000002</v>
      </c>
      <c r="K182" s="161" t="s">
        <v>316</v>
      </c>
      <c r="L182" s="34"/>
      <c r="M182" s="165" t="s">
        <v>3</v>
      </c>
      <c r="N182" s="166" t="s">
        <v>52</v>
      </c>
      <c r="O182" s="167">
        <v>0.097000000000000003</v>
      </c>
      <c r="P182" s="167">
        <f>O182*H182</f>
        <v>10.010400000000001</v>
      </c>
      <c r="Q182" s="167">
        <v>0</v>
      </c>
      <c r="R182" s="167">
        <f>Q182*H182</f>
        <v>0</v>
      </c>
      <c r="S182" s="167">
        <v>0</v>
      </c>
      <c r="T182" s="168">
        <f>S182*H182</f>
        <v>0</v>
      </c>
      <c r="U182" s="33"/>
      <c r="V182" s="33"/>
      <c r="W182" s="33"/>
      <c r="X182" s="33"/>
      <c r="Y182" s="33"/>
      <c r="Z182" s="33"/>
      <c r="AA182" s="33"/>
      <c r="AB182" s="33"/>
      <c r="AC182" s="33"/>
      <c r="AD182" s="33"/>
      <c r="AE182" s="33"/>
      <c r="AR182" s="169" t="s">
        <v>151</v>
      </c>
      <c r="AT182" s="169" t="s">
        <v>145</v>
      </c>
      <c r="AU182" s="169" t="s">
        <v>159</v>
      </c>
      <c r="AY182" s="19" t="s">
        <v>142</v>
      </c>
      <c r="BE182" s="170">
        <f>IF(N182="základní",J182,0)</f>
        <v>0</v>
      </c>
      <c r="BF182" s="170">
        <f>IF(N182="snížená",J182,0)</f>
        <v>0</v>
      </c>
      <c r="BG182" s="170">
        <f>IF(N182="zákl. přenesená",J182,0)</f>
        <v>3622.3200000000002</v>
      </c>
      <c r="BH182" s="170">
        <f>IF(N182="sníž. přenesená",J182,0)</f>
        <v>0</v>
      </c>
      <c r="BI182" s="170">
        <f>IF(N182="nulová",J182,0)</f>
        <v>0</v>
      </c>
      <c r="BJ182" s="19" t="s">
        <v>151</v>
      </c>
      <c r="BK182" s="170">
        <f>ROUND(I182*H182,2)</f>
        <v>3622.3200000000002</v>
      </c>
      <c r="BL182" s="19" t="s">
        <v>151</v>
      </c>
      <c r="BM182" s="169" t="s">
        <v>1005</v>
      </c>
    </row>
    <row r="183" s="2" customFormat="1">
      <c r="A183" s="33"/>
      <c r="B183" s="34"/>
      <c r="C183" s="33"/>
      <c r="D183" s="172" t="s">
        <v>318</v>
      </c>
      <c r="E183" s="33"/>
      <c r="F183" s="186" t="s">
        <v>1006</v>
      </c>
      <c r="G183" s="33"/>
      <c r="H183" s="33"/>
      <c r="I183" s="33"/>
      <c r="J183" s="33"/>
      <c r="K183" s="33"/>
      <c r="L183" s="34"/>
      <c r="M183" s="187"/>
      <c r="N183" s="188"/>
      <c r="O183" s="67"/>
      <c r="P183" s="67"/>
      <c r="Q183" s="67"/>
      <c r="R183" s="67"/>
      <c r="S183" s="67"/>
      <c r="T183" s="68"/>
      <c r="U183" s="33"/>
      <c r="V183" s="33"/>
      <c r="W183" s="33"/>
      <c r="X183" s="33"/>
      <c r="Y183" s="33"/>
      <c r="Z183" s="33"/>
      <c r="AA183" s="33"/>
      <c r="AB183" s="33"/>
      <c r="AC183" s="33"/>
      <c r="AD183" s="33"/>
      <c r="AE183" s="33"/>
      <c r="AT183" s="19" t="s">
        <v>318</v>
      </c>
      <c r="AU183" s="19" t="s">
        <v>159</v>
      </c>
    </row>
    <row r="184" s="13" customFormat="1">
      <c r="A184" s="13"/>
      <c r="B184" s="171"/>
      <c r="C184" s="13"/>
      <c r="D184" s="172" t="s">
        <v>156</v>
      </c>
      <c r="E184" s="173" t="s">
        <v>3</v>
      </c>
      <c r="F184" s="174" t="s">
        <v>1007</v>
      </c>
      <c r="G184" s="13"/>
      <c r="H184" s="175">
        <v>103.2</v>
      </c>
      <c r="I184" s="13"/>
      <c r="J184" s="13"/>
      <c r="K184" s="13"/>
      <c r="L184" s="171"/>
      <c r="M184" s="176"/>
      <c r="N184" s="177"/>
      <c r="O184" s="177"/>
      <c r="P184" s="177"/>
      <c r="Q184" s="177"/>
      <c r="R184" s="177"/>
      <c r="S184" s="177"/>
      <c r="T184" s="178"/>
      <c r="U184" s="13"/>
      <c r="V184" s="13"/>
      <c r="W184" s="13"/>
      <c r="X184" s="13"/>
      <c r="Y184" s="13"/>
      <c r="Z184" s="13"/>
      <c r="AA184" s="13"/>
      <c r="AB184" s="13"/>
      <c r="AC184" s="13"/>
      <c r="AD184" s="13"/>
      <c r="AE184" s="13"/>
      <c r="AT184" s="173" t="s">
        <v>156</v>
      </c>
      <c r="AU184" s="173" t="s">
        <v>159</v>
      </c>
      <c r="AV184" s="13" t="s">
        <v>89</v>
      </c>
      <c r="AW184" s="13" t="s">
        <v>41</v>
      </c>
      <c r="AX184" s="13" t="s">
        <v>79</v>
      </c>
      <c r="AY184" s="173" t="s">
        <v>142</v>
      </c>
    </row>
    <row r="185" s="14" customFormat="1">
      <c r="A185" s="14"/>
      <c r="B185" s="179"/>
      <c r="C185" s="14"/>
      <c r="D185" s="172" t="s">
        <v>156</v>
      </c>
      <c r="E185" s="180" t="s">
        <v>3</v>
      </c>
      <c r="F185" s="181" t="s">
        <v>158</v>
      </c>
      <c r="G185" s="14"/>
      <c r="H185" s="182">
        <v>103.2</v>
      </c>
      <c r="I185" s="14"/>
      <c r="J185" s="14"/>
      <c r="K185" s="14"/>
      <c r="L185" s="179"/>
      <c r="M185" s="183"/>
      <c r="N185" s="184"/>
      <c r="O185" s="184"/>
      <c r="P185" s="184"/>
      <c r="Q185" s="184"/>
      <c r="R185" s="184"/>
      <c r="S185" s="184"/>
      <c r="T185" s="185"/>
      <c r="U185" s="14"/>
      <c r="V185" s="14"/>
      <c r="W185" s="14"/>
      <c r="X185" s="14"/>
      <c r="Y185" s="14"/>
      <c r="Z185" s="14"/>
      <c r="AA185" s="14"/>
      <c r="AB185" s="14"/>
      <c r="AC185" s="14"/>
      <c r="AD185" s="14"/>
      <c r="AE185" s="14"/>
      <c r="AT185" s="180" t="s">
        <v>156</v>
      </c>
      <c r="AU185" s="180" t="s">
        <v>159</v>
      </c>
      <c r="AV185" s="14" t="s">
        <v>151</v>
      </c>
      <c r="AW185" s="14" t="s">
        <v>4</v>
      </c>
      <c r="AX185" s="14" t="s">
        <v>87</v>
      </c>
      <c r="AY185" s="180" t="s">
        <v>142</v>
      </c>
    </row>
    <row r="186" s="2" customFormat="1" ht="24" customHeight="1">
      <c r="A186" s="33"/>
      <c r="B186" s="158"/>
      <c r="C186" s="159" t="s">
        <v>256</v>
      </c>
      <c r="D186" s="159" t="s">
        <v>145</v>
      </c>
      <c r="E186" s="160" t="s">
        <v>1008</v>
      </c>
      <c r="F186" s="161" t="s">
        <v>1009</v>
      </c>
      <c r="G186" s="162" t="s">
        <v>315</v>
      </c>
      <c r="H186" s="163">
        <v>122.7</v>
      </c>
      <c r="I186" s="164">
        <v>159</v>
      </c>
      <c r="J186" s="164">
        <f>ROUND(I186*H186,2)</f>
        <v>19509.299999999999</v>
      </c>
      <c r="K186" s="161" t="s">
        <v>316</v>
      </c>
      <c r="L186" s="34"/>
      <c r="M186" s="165" t="s">
        <v>3</v>
      </c>
      <c r="N186" s="166" t="s">
        <v>52</v>
      </c>
      <c r="O186" s="167">
        <v>0.062</v>
      </c>
      <c r="P186" s="167">
        <f>O186*H186</f>
        <v>7.6074000000000002</v>
      </c>
      <c r="Q186" s="167">
        <v>0</v>
      </c>
      <c r="R186" s="167">
        <f>Q186*H186</f>
        <v>0</v>
      </c>
      <c r="S186" s="167">
        <v>0</v>
      </c>
      <c r="T186" s="168">
        <f>S186*H186</f>
        <v>0</v>
      </c>
      <c r="U186" s="33"/>
      <c r="V186" s="33"/>
      <c r="W186" s="33"/>
      <c r="X186" s="33"/>
      <c r="Y186" s="33"/>
      <c r="Z186" s="33"/>
      <c r="AA186" s="33"/>
      <c r="AB186" s="33"/>
      <c r="AC186" s="33"/>
      <c r="AD186" s="33"/>
      <c r="AE186" s="33"/>
      <c r="AR186" s="169" t="s">
        <v>151</v>
      </c>
      <c r="AT186" s="169" t="s">
        <v>145</v>
      </c>
      <c r="AU186" s="169" t="s">
        <v>159</v>
      </c>
      <c r="AY186" s="19" t="s">
        <v>142</v>
      </c>
      <c r="BE186" s="170">
        <f>IF(N186="základní",J186,0)</f>
        <v>0</v>
      </c>
      <c r="BF186" s="170">
        <f>IF(N186="snížená",J186,0)</f>
        <v>0</v>
      </c>
      <c r="BG186" s="170">
        <f>IF(N186="zákl. přenesená",J186,0)</f>
        <v>19509.299999999999</v>
      </c>
      <c r="BH186" s="170">
        <f>IF(N186="sníž. přenesená",J186,0)</f>
        <v>0</v>
      </c>
      <c r="BI186" s="170">
        <f>IF(N186="nulová",J186,0)</f>
        <v>0</v>
      </c>
      <c r="BJ186" s="19" t="s">
        <v>151</v>
      </c>
      <c r="BK186" s="170">
        <f>ROUND(I186*H186,2)</f>
        <v>19509.299999999999</v>
      </c>
      <c r="BL186" s="19" t="s">
        <v>151</v>
      </c>
      <c r="BM186" s="169" t="s">
        <v>1010</v>
      </c>
    </row>
    <row r="187" s="2" customFormat="1">
      <c r="A187" s="33"/>
      <c r="B187" s="34"/>
      <c r="C187" s="33"/>
      <c r="D187" s="172" t="s">
        <v>318</v>
      </c>
      <c r="E187" s="33"/>
      <c r="F187" s="186" t="s">
        <v>342</v>
      </c>
      <c r="G187" s="33"/>
      <c r="H187" s="33"/>
      <c r="I187" s="33"/>
      <c r="J187" s="33"/>
      <c r="K187" s="33"/>
      <c r="L187" s="34"/>
      <c r="M187" s="187"/>
      <c r="N187" s="188"/>
      <c r="O187" s="67"/>
      <c r="P187" s="67"/>
      <c r="Q187" s="67"/>
      <c r="R187" s="67"/>
      <c r="S187" s="67"/>
      <c r="T187" s="68"/>
      <c r="U187" s="33"/>
      <c r="V187" s="33"/>
      <c r="W187" s="33"/>
      <c r="X187" s="33"/>
      <c r="Y187" s="33"/>
      <c r="Z187" s="33"/>
      <c r="AA187" s="33"/>
      <c r="AB187" s="33"/>
      <c r="AC187" s="33"/>
      <c r="AD187" s="33"/>
      <c r="AE187" s="33"/>
      <c r="AT187" s="19" t="s">
        <v>318</v>
      </c>
      <c r="AU187" s="19" t="s">
        <v>159</v>
      </c>
    </row>
    <row r="188" s="13" customFormat="1">
      <c r="A188" s="13"/>
      <c r="B188" s="171"/>
      <c r="C188" s="13"/>
      <c r="D188" s="172" t="s">
        <v>156</v>
      </c>
      <c r="E188" s="173" t="s">
        <v>3</v>
      </c>
      <c r="F188" s="174" t="s">
        <v>1011</v>
      </c>
      <c r="G188" s="13"/>
      <c r="H188" s="175">
        <v>122.7</v>
      </c>
      <c r="I188" s="13"/>
      <c r="J188" s="13"/>
      <c r="K188" s="13"/>
      <c r="L188" s="171"/>
      <c r="M188" s="176"/>
      <c r="N188" s="177"/>
      <c r="O188" s="177"/>
      <c r="P188" s="177"/>
      <c r="Q188" s="177"/>
      <c r="R188" s="177"/>
      <c r="S188" s="177"/>
      <c r="T188" s="178"/>
      <c r="U188" s="13"/>
      <c r="V188" s="13"/>
      <c r="W188" s="13"/>
      <c r="X188" s="13"/>
      <c r="Y188" s="13"/>
      <c r="Z188" s="13"/>
      <c r="AA188" s="13"/>
      <c r="AB188" s="13"/>
      <c r="AC188" s="13"/>
      <c r="AD188" s="13"/>
      <c r="AE188" s="13"/>
      <c r="AT188" s="173" t="s">
        <v>156</v>
      </c>
      <c r="AU188" s="173" t="s">
        <v>159</v>
      </c>
      <c r="AV188" s="13" t="s">
        <v>89</v>
      </c>
      <c r="AW188" s="13" t="s">
        <v>41</v>
      </c>
      <c r="AX188" s="13" t="s">
        <v>79</v>
      </c>
      <c r="AY188" s="173" t="s">
        <v>142</v>
      </c>
    </row>
    <row r="189" s="14" customFormat="1">
      <c r="A189" s="14"/>
      <c r="B189" s="179"/>
      <c r="C189" s="14"/>
      <c r="D189" s="172" t="s">
        <v>156</v>
      </c>
      <c r="E189" s="180" t="s">
        <v>3</v>
      </c>
      <c r="F189" s="181" t="s">
        <v>158</v>
      </c>
      <c r="G189" s="14"/>
      <c r="H189" s="182">
        <v>122.7</v>
      </c>
      <c r="I189" s="14"/>
      <c r="J189" s="14"/>
      <c r="K189" s="14"/>
      <c r="L189" s="179"/>
      <c r="M189" s="183"/>
      <c r="N189" s="184"/>
      <c r="O189" s="184"/>
      <c r="P189" s="184"/>
      <c r="Q189" s="184"/>
      <c r="R189" s="184"/>
      <c r="S189" s="184"/>
      <c r="T189" s="185"/>
      <c r="U189" s="14"/>
      <c r="V189" s="14"/>
      <c r="W189" s="14"/>
      <c r="X189" s="14"/>
      <c r="Y189" s="14"/>
      <c r="Z189" s="14"/>
      <c r="AA189" s="14"/>
      <c r="AB189" s="14"/>
      <c r="AC189" s="14"/>
      <c r="AD189" s="14"/>
      <c r="AE189" s="14"/>
      <c r="AT189" s="180" t="s">
        <v>156</v>
      </c>
      <c r="AU189" s="180" t="s">
        <v>159</v>
      </c>
      <c r="AV189" s="14" t="s">
        <v>151</v>
      </c>
      <c r="AW189" s="14" t="s">
        <v>4</v>
      </c>
      <c r="AX189" s="14" t="s">
        <v>87</v>
      </c>
      <c r="AY189" s="180" t="s">
        <v>142</v>
      </c>
    </row>
    <row r="190" s="2" customFormat="1" ht="24" customHeight="1">
      <c r="A190" s="33"/>
      <c r="B190" s="158"/>
      <c r="C190" s="159" t="s">
        <v>260</v>
      </c>
      <c r="D190" s="159" t="s">
        <v>145</v>
      </c>
      <c r="E190" s="160" t="s">
        <v>1012</v>
      </c>
      <c r="F190" s="161" t="s">
        <v>1013</v>
      </c>
      <c r="G190" s="162" t="s">
        <v>315</v>
      </c>
      <c r="H190" s="163">
        <v>19.5</v>
      </c>
      <c r="I190" s="164">
        <v>195</v>
      </c>
      <c r="J190" s="164">
        <f>ROUND(I190*H190,2)</f>
        <v>3802.5</v>
      </c>
      <c r="K190" s="161" t="s">
        <v>316</v>
      </c>
      <c r="L190" s="34"/>
      <c r="M190" s="165" t="s">
        <v>3</v>
      </c>
      <c r="N190" s="166" t="s">
        <v>52</v>
      </c>
      <c r="O190" s="167">
        <v>0.65200000000000002</v>
      </c>
      <c r="P190" s="167">
        <f>O190*H190</f>
        <v>12.714</v>
      </c>
      <c r="Q190" s="167">
        <v>0</v>
      </c>
      <c r="R190" s="167">
        <f>Q190*H190</f>
        <v>0</v>
      </c>
      <c r="S190" s="167">
        <v>0</v>
      </c>
      <c r="T190" s="168">
        <f>S190*H190</f>
        <v>0</v>
      </c>
      <c r="U190" s="33"/>
      <c r="V190" s="33"/>
      <c r="W190" s="33"/>
      <c r="X190" s="33"/>
      <c r="Y190" s="33"/>
      <c r="Z190" s="33"/>
      <c r="AA190" s="33"/>
      <c r="AB190" s="33"/>
      <c r="AC190" s="33"/>
      <c r="AD190" s="33"/>
      <c r="AE190" s="33"/>
      <c r="AR190" s="169" t="s">
        <v>151</v>
      </c>
      <c r="AT190" s="169" t="s">
        <v>145</v>
      </c>
      <c r="AU190" s="169" t="s">
        <v>159</v>
      </c>
      <c r="AY190" s="19" t="s">
        <v>142</v>
      </c>
      <c r="BE190" s="170">
        <f>IF(N190="základní",J190,0)</f>
        <v>0</v>
      </c>
      <c r="BF190" s="170">
        <f>IF(N190="snížená",J190,0)</f>
        <v>0</v>
      </c>
      <c r="BG190" s="170">
        <f>IF(N190="zákl. přenesená",J190,0)</f>
        <v>3802.5</v>
      </c>
      <c r="BH190" s="170">
        <f>IF(N190="sníž. přenesená",J190,0)</f>
        <v>0</v>
      </c>
      <c r="BI190" s="170">
        <f>IF(N190="nulová",J190,0)</f>
        <v>0</v>
      </c>
      <c r="BJ190" s="19" t="s">
        <v>151</v>
      </c>
      <c r="BK190" s="170">
        <f>ROUND(I190*H190,2)</f>
        <v>3802.5</v>
      </c>
      <c r="BL190" s="19" t="s">
        <v>151</v>
      </c>
      <c r="BM190" s="169" t="s">
        <v>1014</v>
      </c>
    </row>
    <row r="191" s="2" customFormat="1">
      <c r="A191" s="33"/>
      <c r="B191" s="34"/>
      <c r="C191" s="33"/>
      <c r="D191" s="172" t="s">
        <v>318</v>
      </c>
      <c r="E191" s="33"/>
      <c r="F191" s="186" t="s">
        <v>367</v>
      </c>
      <c r="G191" s="33"/>
      <c r="H191" s="33"/>
      <c r="I191" s="33"/>
      <c r="J191" s="33"/>
      <c r="K191" s="33"/>
      <c r="L191" s="34"/>
      <c r="M191" s="187"/>
      <c r="N191" s="188"/>
      <c r="O191" s="67"/>
      <c r="P191" s="67"/>
      <c r="Q191" s="67"/>
      <c r="R191" s="67"/>
      <c r="S191" s="67"/>
      <c r="T191" s="68"/>
      <c r="U191" s="33"/>
      <c r="V191" s="33"/>
      <c r="W191" s="33"/>
      <c r="X191" s="33"/>
      <c r="Y191" s="33"/>
      <c r="Z191" s="33"/>
      <c r="AA191" s="33"/>
      <c r="AB191" s="33"/>
      <c r="AC191" s="33"/>
      <c r="AD191" s="33"/>
      <c r="AE191" s="33"/>
      <c r="AT191" s="19" t="s">
        <v>318</v>
      </c>
      <c r="AU191" s="19" t="s">
        <v>159</v>
      </c>
    </row>
    <row r="192" s="13" customFormat="1">
      <c r="A192" s="13"/>
      <c r="B192" s="171"/>
      <c r="C192" s="13"/>
      <c r="D192" s="172" t="s">
        <v>156</v>
      </c>
      <c r="E192" s="173" t="s">
        <v>3</v>
      </c>
      <c r="F192" s="174" t="s">
        <v>1015</v>
      </c>
      <c r="G192" s="13"/>
      <c r="H192" s="175">
        <v>19.5</v>
      </c>
      <c r="I192" s="13"/>
      <c r="J192" s="13"/>
      <c r="K192" s="13"/>
      <c r="L192" s="171"/>
      <c r="M192" s="176"/>
      <c r="N192" s="177"/>
      <c r="O192" s="177"/>
      <c r="P192" s="177"/>
      <c r="Q192" s="177"/>
      <c r="R192" s="177"/>
      <c r="S192" s="177"/>
      <c r="T192" s="178"/>
      <c r="U192" s="13"/>
      <c r="V192" s="13"/>
      <c r="W192" s="13"/>
      <c r="X192" s="13"/>
      <c r="Y192" s="13"/>
      <c r="Z192" s="13"/>
      <c r="AA192" s="13"/>
      <c r="AB192" s="13"/>
      <c r="AC192" s="13"/>
      <c r="AD192" s="13"/>
      <c r="AE192" s="13"/>
      <c r="AT192" s="173" t="s">
        <v>156</v>
      </c>
      <c r="AU192" s="173" t="s">
        <v>159</v>
      </c>
      <c r="AV192" s="13" t="s">
        <v>89</v>
      </c>
      <c r="AW192" s="13" t="s">
        <v>41</v>
      </c>
      <c r="AX192" s="13" t="s">
        <v>79</v>
      </c>
      <c r="AY192" s="173" t="s">
        <v>142</v>
      </c>
    </row>
    <row r="193" s="14" customFormat="1">
      <c r="A193" s="14"/>
      <c r="B193" s="179"/>
      <c r="C193" s="14"/>
      <c r="D193" s="172" t="s">
        <v>156</v>
      </c>
      <c r="E193" s="180" t="s">
        <v>3</v>
      </c>
      <c r="F193" s="181" t="s">
        <v>158</v>
      </c>
      <c r="G193" s="14"/>
      <c r="H193" s="182">
        <v>19.5</v>
      </c>
      <c r="I193" s="14"/>
      <c r="J193" s="14"/>
      <c r="K193" s="14"/>
      <c r="L193" s="179"/>
      <c r="M193" s="183"/>
      <c r="N193" s="184"/>
      <c r="O193" s="184"/>
      <c r="P193" s="184"/>
      <c r="Q193" s="184"/>
      <c r="R193" s="184"/>
      <c r="S193" s="184"/>
      <c r="T193" s="185"/>
      <c r="U193" s="14"/>
      <c r="V193" s="14"/>
      <c r="W193" s="14"/>
      <c r="X193" s="14"/>
      <c r="Y193" s="14"/>
      <c r="Z193" s="14"/>
      <c r="AA193" s="14"/>
      <c r="AB193" s="14"/>
      <c r="AC193" s="14"/>
      <c r="AD193" s="14"/>
      <c r="AE193" s="14"/>
      <c r="AT193" s="180" t="s">
        <v>156</v>
      </c>
      <c r="AU193" s="180" t="s">
        <v>159</v>
      </c>
      <c r="AV193" s="14" t="s">
        <v>151</v>
      </c>
      <c r="AW193" s="14" t="s">
        <v>4</v>
      </c>
      <c r="AX193" s="14" t="s">
        <v>87</v>
      </c>
      <c r="AY193" s="180" t="s">
        <v>142</v>
      </c>
    </row>
    <row r="194" s="2" customFormat="1" ht="24" customHeight="1">
      <c r="A194" s="33"/>
      <c r="B194" s="158"/>
      <c r="C194" s="159" t="s">
        <v>265</v>
      </c>
      <c r="D194" s="159" t="s">
        <v>145</v>
      </c>
      <c r="E194" s="160" t="s">
        <v>1016</v>
      </c>
      <c r="F194" s="161" t="s">
        <v>1017</v>
      </c>
      <c r="G194" s="162" t="s">
        <v>332</v>
      </c>
      <c r="H194" s="163">
        <v>130</v>
      </c>
      <c r="I194" s="164">
        <v>34.5</v>
      </c>
      <c r="J194" s="164">
        <f>ROUND(I194*H194,2)</f>
        <v>4485</v>
      </c>
      <c r="K194" s="161" t="s">
        <v>316</v>
      </c>
      <c r="L194" s="34"/>
      <c r="M194" s="165" t="s">
        <v>3</v>
      </c>
      <c r="N194" s="166" t="s">
        <v>52</v>
      </c>
      <c r="O194" s="167">
        <v>0.13</v>
      </c>
      <c r="P194" s="167">
        <f>O194*H194</f>
        <v>16.900000000000002</v>
      </c>
      <c r="Q194" s="167">
        <v>0</v>
      </c>
      <c r="R194" s="167">
        <f>Q194*H194</f>
        <v>0</v>
      </c>
      <c r="S194" s="167">
        <v>0</v>
      </c>
      <c r="T194" s="168">
        <f>S194*H194</f>
        <v>0</v>
      </c>
      <c r="U194" s="33"/>
      <c r="V194" s="33"/>
      <c r="W194" s="33"/>
      <c r="X194" s="33"/>
      <c r="Y194" s="33"/>
      <c r="Z194" s="33"/>
      <c r="AA194" s="33"/>
      <c r="AB194" s="33"/>
      <c r="AC194" s="33"/>
      <c r="AD194" s="33"/>
      <c r="AE194" s="33"/>
      <c r="AR194" s="169" t="s">
        <v>151</v>
      </c>
      <c r="AT194" s="169" t="s">
        <v>145</v>
      </c>
      <c r="AU194" s="169" t="s">
        <v>159</v>
      </c>
      <c r="AY194" s="19" t="s">
        <v>142</v>
      </c>
      <c r="BE194" s="170">
        <f>IF(N194="základní",J194,0)</f>
        <v>0</v>
      </c>
      <c r="BF194" s="170">
        <f>IF(N194="snížená",J194,0)</f>
        <v>0</v>
      </c>
      <c r="BG194" s="170">
        <f>IF(N194="zákl. přenesená",J194,0)</f>
        <v>4485</v>
      </c>
      <c r="BH194" s="170">
        <f>IF(N194="sníž. přenesená",J194,0)</f>
        <v>0</v>
      </c>
      <c r="BI194" s="170">
        <f>IF(N194="nulová",J194,0)</f>
        <v>0</v>
      </c>
      <c r="BJ194" s="19" t="s">
        <v>151</v>
      </c>
      <c r="BK194" s="170">
        <f>ROUND(I194*H194,2)</f>
        <v>4485</v>
      </c>
      <c r="BL194" s="19" t="s">
        <v>151</v>
      </c>
      <c r="BM194" s="169" t="s">
        <v>1018</v>
      </c>
    </row>
    <row r="195" s="2" customFormat="1">
      <c r="A195" s="33"/>
      <c r="B195" s="34"/>
      <c r="C195" s="33"/>
      <c r="D195" s="172" t="s">
        <v>318</v>
      </c>
      <c r="E195" s="33"/>
      <c r="F195" s="186" t="s">
        <v>1019</v>
      </c>
      <c r="G195" s="33"/>
      <c r="H195" s="33"/>
      <c r="I195" s="33"/>
      <c r="J195" s="33"/>
      <c r="K195" s="33"/>
      <c r="L195" s="34"/>
      <c r="M195" s="187"/>
      <c r="N195" s="188"/>
      <c r="O195" s="67"/>
      <c r="P195" s="67"/>
      <c r="Q195" s="67"/>
      <c r="R195" s="67"/>
      <c r="S195" s="67"/>
      <c r="T195" s="68"/>
      <c r="U195" s="33"/>
      <c r="V195" s="33"/>
      <c r="W195" s="33"/>
      <c r="X195" s="33"/>
      <c r="Y195" s="33"/>
      <c r="Z195" s="33"/>
      <c r="AA195" s="33"/>
      <c r="AB195" s="33"/>
      <c r="AC195" s="33"/>
      <c r="AD195" s="33"/>
      <c r="AE195" s="33"/>
      <c r="AT195" s="19" t="s">
        <v>318</v>
      </c>
      <c r="AU195" s="19" t="s">
        <v>159</v>
      </c>
    </row>
    <row r="196" s="13" customFormat="1">
      <c r="A196" s="13"/>
      <c r="B196" s="171"/>
      <c r="C196" s="13"/>
      <c r="D196" s="172" t="s">
        <v>156</v>
      </c>
      <c r="E196" s="173" t="s">
        <v>3</v>
      </c>
      <c r="F196" s="174" t="s">
        <v>1020</v>
      </c>
      <c r="G196" s="13"/>
      <c r="H196" s="175">
        <v>130</v>
      </c>
      <c r="I196" s="13"/>
      <c r="J196" s="13"/>
      <c r="K196" s="13"/>
      <c r="L196" s="171"/>
      <c r="M196" s="176"/>
      <c r="N196" s="177"/>
      <c r="O196" s="177"/>
      <c r="P196" s="177"/>
      <c r="Q196" s="177"/>
      <c r="R196" s="177"/>
      <c r="S196" s="177"/>
      <c r="T196" s="178"/>
      <c r="U196" s="13"/>
      <c r="V196" s="13"/>
      <c r="W196" s="13"/>
      <c r="X196" s="13"/>
      <c r="Y196" s="13"/>
      <c r="Z196" s="13"/>
      <c r="AA196" s="13"/>
      <c r="AB196" s="13"/>
      <c r="AC196" s="13"/>
      <c r="AD196" s="13"/>
      <c r="AE196" s="13"/>
      <c r="AT196" s="173" t="s">
        <v>156</v>
      </c>
      <c r="AU196" s="173" t="s">
        <v>159</v>
      </c>
      <c r="AV196" s="13" t="s">
        <v>89</v>
      </c>
      <c r="AW196" s="13" t="s">
        <v>41</v>
      </c>
      <c r="AX196" s="13" t="s">
        <v>79</v>
      </c>
      <c r="AY196" s="173" t="s">
        <v>142</v>
      </c>
    </row>
    <row r="197" s="14" customFormat="1">
      <c r="A197" s="14"/>
      <c r="B197" s="179"/>
      <c r="C197" s="14"/>
      <c r="D197" s="172" t="s">
        <v>156</v>
      </c>
      <c r="E197" s="180" t="s">
        <v>3</v>
      </c>
      <c r="F197" s="181" t="s">
        <v>158</v>
      </c>
      <c r="G197" s="14"/>
      <c r="H197" s="182">
        <v>130</v>
      </c>
      <c r="I197" s="14"/>
      <c r="J197" s="14"/>
      <c r="K197" s="14"/>
      <c r="L197" s="179"/>
      <c r="M197" s="183"/>
      <c r="N197" s="184"/>
      <c r="O197" s="184"/>
      <c r="P197" s="184"/>
      <c r="Q197" s="184"/>
      <c r="R197" s="184"/>
      <c r="S197" s="184"/>
      <c r="T197" s="185"/>
      <c r="U197" s="14"/>
      <c r="V197" s="14"/>
      <c r="W197" s="14"/>
      <c r="X197" s="14"/>
      <c r="Y197" s="14"/>
      <c r="Z197" s="14"/>
      <c r="AA197" s="14"/>
      <c r="AB197" s="14"/>
      <c r="AC197" s="14"/>
      <c r="AD197" s="14"/>
      <c r="AE197" s="14"/>
      <c r="AT197" s="180" t="s">
        <v>156</v>
      </c>
      <c r="AU197" s="180" t="s">
        <v>159</v>
      </c>
      <c r="AV197" s="14" t="s">
        <v>151</v>
      </c>
      <c r="AW197" s="14" t="s">
        <v>4</v>
      </c>
      <c r="AX197" s="14" t="s">
        <v>87</v>
      </c>
      <c r="AY197" s="180" t="s">
        <v>142</v>
      </c>
    </row>
    <row r="198" s="2" customFormat="1" ht="24" customHeight="1">
      <c r="A198" s="33"/>
      <c r="B198" s="158"/>
      <c r="C198" s="159" t="s">
        <v>269</v>
      </c>
      <c r="D198" s="159" t="s">
        <v>145</v>
      </c>
      <c r="E198" s="160" t="s">
        <v>1021</v>
      </c>
      <c r="F198" s="161" t="s">
        <v>1022</v>
      </c>
      <c r="G198" s="162" t="s">
        <v>332</v>
      </c>
      <c r="H198" s="163">
        <v>130</v>
      </c>
      <c r="I198" s="164">
        <v>18.699999999999999</v>
      </c>
      <c r="J198" s="164">
        <f>ROUND(I198*H198,2)</f>
        <v>2431</v>
      </c>
      <c r="K198" s="161" t="s">
        <v>316</v>
      </c>
      <c r="L198" s="34"/>
      <c r="M198" s="165" t="s">
        <v>3</v>
      </c>
      <c r="N198" s="166" t="s">
        <v>52</v>
      </c>
      <c r="O198" s="167">
        <v>0.058000000000000003</v>
      </c>
      <c r="P198" s="167">
        <f>O198*H198</f>
        <v>7.54</v>
      </c>
      <c r="Q198" s="167">
        <v>0</v>
      </c>
      <c r="R198" s="167">
        <f>Q198*H198</f>
        <v>0</v>
      </c>
      <c r="S198" s="167">
        <v>0</v>
      </c>
      <c r="T198" s="168">
        <f>S198*H198</f>
        <v>0</v>
      </c>
      <c r="U198" s="33"/>
      <c r="V198" s="33"/>
      <c r="W198" s="33"/>
      <c r="X198" s="33"/>
      <c r="Y198" s="33"/>
      <c r="Z198" s="33"/>
      <c r="AA198" s="33"/>
      <c r="AB198" s="33"/>
      <c r="AC198" s="33"/>
      <c r="AD198" s="33"/>
      <c r="AE198" s="33"/>
      <c r="AR198" s="169" t="s">
        <v>151</v>
      </c>
      <c r="AT198" s="169" t="s">
        <v>145</v>
      </c>
      <c r="AU198" s="169" t="s">
        <v>159</v>
      </c>
      <c r="AY198" s="19" t="s">
        <v>142</v>
      </c>
      <c r="BE198" s="170">
        <f>IF(N198="základní",J198,0)</f>
        <v>0</v>
      </c>
      <c r="BF198" s="170">
        <f>IF(N198="snížená",J198,0)</f>
        <v>0</v>
      </c>
      <c r="BG198" s="170">
        <f>IF(N198="zákl. přenesená",J198,0)</f>
        <v>2431</v>
      </c>
      <c r="BH198" s="170">
        <f>IF(N198="sníž. přenesená",J198,0)</f>
        <v>0</v>
      </c>
      <c r="BI198" s="170">
        <f>IF(N198="nulová",J198,0)</f>
        <v>0</v>
      </c>
      <c r="BJ198" s="19" t="s">
        <v>151</v>
      </c>
      <c r="BK198" s="170">
        <f>ROUND(I198*H198,2)</f>
        <v>2431</v>
      </c>
      <c r="BL198" s="19" t="s">
        <v>151</v>
      </c>
      <c r="BM198" s="169" t="s">
        <v>1023</v>
      </c>
    </row>
    <row r="199" s="2" customFormat="1">
      <c r="A199" s="33"/>
      <c r="B199" s="34"/>
      <c r="C199" s="33"/>
      <c r="D199" s="172" t="s">
        <v>318</v>
      </c>
      <c r="E199" s="33"/>
      <c r="F199" s="186" t="s">
        <v>1024</v>
      </c>
      <c r="G199" s="33"/>
      <c r="H199" s="33"/>
      <c r="I199" s="33"/>
      <c r="J199" s="33"/>
      <c r="K199" s="33"/>
      <c r="L199" s="34"/>
      <c r="M199" s="187"/>
      <c r="N199" s="188"/>
      <c r="O199" s="67"/>
      <c r="P199" s="67"/>
      <c r="Q199" s="67"/>
      <c r="R199" s="67"/>
      <c r="S199" s="67"/>
      <c r="T199" s="68"/>
      <c r="U199" s="33"/>
      <c r="V199" s="33"/>
      <c r="W199" s="33"/>
      <c r="X199" s="33"/>
      <c r="Y199" s="33"/>
      <c r="Z199" s="33"/>
      <c r="AA199" s="33"/>
      <c r="AB199" s="33"/>
      <c r="AC199" s="33"/>
      <c r="AD199" s="33"/>
      <c r="AE199" s="33"/>
      <c r="AT199" s="19" t="s">
        <v>318</v>
      </c>
      <c r="AU199" s="19" t="s">
        <v>159</v>
      </c>
    </row>
    <row r="200" s="13" customFormat="1">
      <c r="A200" s="13"/>
      <c r="B200" s="171"/>
      <c r="C200" s="13"/>
      <c r="D200" s="172" t="s">
        <v>156</v>
      </c>
      <c r="E200" s="173" t="s">
        <v>3</v>
      </c>
      <c r="F200" s="174" t="s">
        <v>1020</v>
      </c>
      <c r="G200" s="13"/>
      <c r="H200" s="175">
        <v>130</v>
      </c>
      <c r="I200" s="13"/>
      <c r="J200" s="13"/>
      <c r="K200" s="13"/>
      <c r="L200" s="171"/>
      <c r="M200" s="176"/>
      <c r="N200" s="177"/>
      <c r="O200" s="177"/>
      <c r="P200" s="177"/>
      <c r="Q200" s="177"/>
      <c r="R200" s="177"/>
      <c r="S200" s="177"/>
      <c r="T200" s="178"/>
      <c r="U200" s="13"/>
      <c r="V200" s="13"/>
      <c r="W200" s="13"/>
      <c r="X200" s="13"/>
      <c r="Y200" s="13"/>
      <c r="Z200" s="13"/>
      <c r="AA200" s="13"/>
      <c r="AB200" s="13"/>
      <c r="AC200" s="13"/>
      <c r="AD200" s="13"/>
      <c r="AE200" s="13"/>
      <c r="AT200" s="173" t="s">
        <v>156</v>
      </c>
      <c r="AU200" s="173" t="s">
        <v>159</v>
      </c>
      <c r="AV200" s="13" t="s">
        <v>89</v>
      </c>
      <c r="AW200" s="13" t="s">
        <v>41</v>
      </c>
      <c r="AX200" s="13" t="s">
        <v>79</v>
      </c>
      <c r="AY200" s="173" t="s">
        <v>142</v>
      </c>
    </row>
    <row r="201" s="14" customFormat="1">
      <c r="A201" s="14"/>
      <c r="B201" s="179"/>
      <c r="C201" s="14"/>
      <c r="D201" s="172" t="s">
        <v>156</v>
      </c>
      <c r="E201" s="180" t="s">
        <v>3</v>
      </c>
      <c r="F201" s="181" t="s">
        <v>158</v>
      </c>
      <c r="G201" s="14"/>
      <c r="H201" s="182">
        <v>130</v>
      </c>
      <c r="I201" s="14"/>
      <c r="J201" s="14"/>
      <c r="K201" s="14"/>
      <c r="L201" s="179"/>
      <c r="M201" s="183"/>
      <c r="N201" s="184"/>
      <c r="O201" s="184"/>
      <c r="P201" s="184"/>
      <c r="Q201" s="184"/>
      <c r="R201" s="184"/>
      <c r="S201" s="184"/>
      <c r="T201" s="185"/>
      <c r="U201" s="14"/>
      <c r="V201" s="14"/>
      <c r="W201" s="14"/>
      <c r="X201" s="14"/>
      <c r="Y201" s="14"/>
      <c r="Z201" s="14"/>
      <c r="AA201" s="14"/>
      <c r="AB201" s="14"/>
      <c r="AC201" s="14"/>
      <c r="AD201" s="14"/>
      <c r="AE201" s="14"/>
      <c r="AT201" s="180" t="s">
        <v>156</v>
      </c>
      <c r="AU201" s="180" t="s">
        <v>159</v>
      </c>
      <c r="AV201" s="14" t="s">
        <v>151</v>
      </c>
      <c r="AW201" s="14" t="s">
        <v>4</v>
      </c>
      <c r="AX201" s="14" t="s">
        <v>87</v>
      </c>
      <c r="AY201" s="180" t="s">
        <v>142</v>
      </c>
    </row>
    <row r="202" s="2" customFormat="1" ht="16.5" customHeight="1">
      <c r="A202" s="33"/>
      <c r="B202" s="158"/>
      <c r="C202" s="192" t="s">
        <v>273</v>
      </c>
      <c r="D202" s="192" t="s">
        <v>379</v>
      </c>
      <c r="E202" s="193" t="s">
        <v>1025</v>
      </c>
      <c r="F202" s="194" t="s">
        <v>1026</v>
      </c>
      <c r="G202" s="195" t="s">
        <v>1027</v>
      </c>
      <c r="H202" s="196">
        <v>2.6000000000000001</v>
      </c>
      <c r="I202" s="197">
        <v>90.900000000000006</v>
      </c>
      <c r="J202" s="197">
        <f>ROUND(I202*H202,2)</f>
        <v>236.34</v>
      </c>
      <c r="K202" s="194" t="s">
        <v>316</v>
      </c>
      <c r="L202" s="198"/>
      <c r="M202" s="199" t="s">
        <v>3</v>
      </c>
      <c r="N202" s="200" t="s">
        <v>52</v>
      </c>
      <c r="O202" s="167">
        <v>0</v>
      </c>
      <c r="P202" s="167">
        <f>O202*H202</f>
        <v>0</v>
      </c>
      <c r="Q202" s="167">
        <v>0.001</v>
      </c>
      <c r="R202" s="167">
        <f>Q202*H202</f>
        <v>0.0026000000000000003</v>
      </c>
      <c r="S202" s="167">
        <v>0</v>
      </c>
      <c r="T202" s="168">
        <f>S202*H202</f>
        <v>0</v>
      </c>
      <c r="U202" s="33"/>
      <c r="V202" s="33"/>
      <c r="W202" s="33"/>
      <c r="X202" s="33"/>
      <c r="Y202" s="33"/>
      <c r="Z202" s="33"/>
      <c r="AA202" s="33"/>
      <c r="AB202" s="33"/>
      <c r="AC202" s="33"/>
      <c r="AD202" s="33"/>
      <c r="AE202" s="33"/>
      <c r="AR202" s="169" t="s">
        <v>184</v>
      </c>
      <c r="AT202" s="169" t="s">
        <v>379</v>
      </c>
      <c r="AU202" s="169" t="s">
        <v>159</v>
      </c>
      <c r="AY202" s="19" t="s">
        <v>142</v>
      </c>
      <c r="BE202" s="170">
        <f>IF(N202="základní",J202,0)</f>
        <v>0</v>
      </c>
      <c r="BF202" s="170">
        <f>IF(N202="snížená",J202,0)</f>
        <v>0</v>
      </c>
      <c r="BG202" s="170">
        <f>IF(N202="zákl. přenesená",J202,0)</f>
        <v>236.34</v>
      </c>
      <c r="BH202" s="170">
        <f>IF(N202="sníž. přenesená",J202,0)</f>
        <v>0</v>
      </c>
      <c r="BI202" s="170">
        <f>IF(N202="nulová",J202,0)</f>
        <v>0</v>
      </c>
      <c r="BJ202" s="19" t="s">
        <v>151</v>
      </c>
      <c r="BK202" s="170">
        <f>ROUND(I202*H202,2)</f>
        <v>236.34</v>
      </c>
      <c r="BL202" s="19" t="s">
        <v>151</v>
      </c>
      <c r="BM202" s="169" t="s">
        <v>1028</v>
      </c>
    </row>
    <row r="203" s="13" customFormat="1">
      <c r="A203" s="13"/>
      <c r="B203" s="171"/>
      <c r="C203" s="13"/>
      <c r="D203" s="172" t="s">
        <v>156</v>
      </c>
      <c r="E203" s="173" t="s">
        <v>3</v>
      </c>
      <c r="F203" s="174" t="s">
        <v>1029</v>
      </c>
      <c r="G203" s="13"/>
      <c r="H203" s="175">
        <v>2.6000000000000001</v>
      </c>
      <c r="I203" s="13"/>
      <c r="J203" s="13"/>
      <c r="K203" s="13"/>
      <c r="L203" s="171"/>
      <c r="M203" s="176"/>
      <c r="N203" s="177"/>
      <c r="O203" s="177"/>
      <c r="P203" s="177"/>
      <c r="Q203" s="177"/>
      <c r="R203" s="177"/>
      <c r="S203" s="177"/>
      <c r="T203" s="178"/>
      <c r="U203" s="13"/>
      <c r="V203" s="13"/>
      <c r="W203" s="13"/>
      <c r="X203" s="13"/>
      <c r="Y203" s="13"/>
      <c r="Z203" s="13"/>
      <c r="AA203" s="13"/>
      <c r="AB203" s="13"/>
      <c r="AC203" s="13"/>
      <c r="AD203" s="13"/>
      <c r="AE203" s="13"/>
      <c r="AT203" s="173" t="s">
        <v>156</v>
      </c>
      <c r="AU203" s="173" t="s">
        <v>159</v>
      </c>
      <c r="AV203" s="13" t="s">
        <v>89</v>
      </c>
      <c r="AW203" s="13" t="s">
        <v>41</v>
      </c>
      <c r="AX203" s="13" t="s">
        <v>79</v>
      </c>
      <c r="AY203" s="173" t="s">
        <v>142</v>
      </c>
    </row>
    <row r="204" s="14" customFormat="1">
      <c r="A204" s="14"/>
      <c r="B204" s="179"/>
      <c r="C204" s="14"/>
      <c r="D204" s="172" t="s">
        <v>156</v>
      </c>
      <c r="E204" s="180" t="s">
        <v>3</v>
      </c>
      <c r="F204" s="181" t="s">
        <v>158</v>
      </c>
      <c r="G204" s="14"/>
      <c r="H204" s="182">
        <v>2.6000000000000001</v>
      </c>
      <c r="I204" s="14"/>
      <c r="J204" s="14"/>
      <c r="K204" s="14"/>
      <c r="L204" s="179"/>
      <c r="M204" s="183"/>
      <c r="N204" s="184"/>
      <c r="O204" s="184"/>
      <c r="P204" s="184"/>
      <c r="Q204" s="184"/>
      <c r="R204" s="184"/>
      <c r="S204" s="184"/>
      <c r="T204" s="185"/>
      <c r="U204" s="14"/>
      <c r="V204" s="14"/>
      <c r="W204" s="14"/>
      <c r="X204" s="14"/>
      <c r="Y204" s="14"/>
      <c r="Z204" s="14"/>
      <c r="AA204" s="14"/>
      <c r="AB204" s="14"/>
      <c r="AC204" s="14"/>
      <c r="AD204" s="14"/>
      <c r="AE204" s="14"/>
      <c r="AT204" s="180" t="s">
        <v>156</v>
      </c>
      <c r="AU204" s="180" t="s">
        <v>159</v>
      </c>
      <c r="AV204" s="14" t="s">
        <v>151</v>
      </c>
      <c r="AW204" s="14" t="s">
        <v>4</v>
      </c>
      <c r="AX204" s="14" t="s">
        <v>87</v>
      </c>
      <c r="AY204" s="180" t="s">
        <v>142</v>
      </c>
    </row>
    <row r="205" s="12" customFormat="1" ht="22.8" customHeight="1">
      <c r="A205" s="12"/>
      <c r="B205" s="146"/>
      <c r="C205" s="12"/>
      <c r="D205" s="147" t="s">
        <v>78</v>
      </c>
      <c r="E205" s="156" t="s">
        <v>141</v>
      </c>
      <c r="F205" s="156" t="s">
        <v>1030</v>
      </c>
      <c r="G205" s="12"/>
      <c r="H205" s="12"/>
      <c r="I205" s="12"/>
      <c r="J205" s="157">
        <f>BK205</f>
        <v>1981164.4500000002</v>
      </c>
      <c r="K205" s="12"/>
      <c r="L205" s="146"/>
      <c r="M205" s="150"/>
      <c r="N205" s="151"/>
      <c r="O205" s="151"/>
      <c r="P205" s="152">
        <f>SUM(P206:P291)</f>
        <v>1021.7456999999999</v>
      </c>
      <c r="Q205" s="151"/>
      <c r="R205" s="152">
        <f>SUM(R206:R291)</f>
        <v>2652.2045260000004</v>
      </c>
      <c r="S205" s="151"/>
      <c r="T205" s="153">
        <f>SUM(T206:T291)</f>
        <v>0</v>
      </c>
      <c r="U205" s="12"/>
      <c r="V205" s="12"/>
      <c r="W205" s="12"/>
      <c r="X205" s="12"/>
      <c r="Y205" s="12"/>
      <c r="Z205" s="12"/>
      <c r="AA205" s="12"/>
      <c r="AB205" s="12"/>
      <c r="AC205" s="12"/>
      <c r="AD205" s="12"/>
      <c r="AE205" s="12"/>
      <c r="AR205" s="147" t="s">
        <v>87</v>
      </c>
      <c r="AT205" s="154" t="s">
        <v>78</v>
      </c>
      <c r="AU205" s="154" t="s">
        <v>87</v>
      </c>
      <c r="AY205" s="147" t="s">
        <v>142</v>
      </c>
      <c r="BK205" s="155">
        <f>SUM(BK206:BK291)</f>
        <v>1981164.4500000002</v>
      </c>
    </row>
    <row r="206" s="2" customFormat="1" ht="16.5" customHeight="1">
      <c r="A206" s="33"/>
      <c r="B206" s="158"/>
      <c r="C206" s="159" t="s">
        <v>277</v>
      </c>
      <c r="D206" s="159" t="s">
        <v>145</v>
      </c>
      <c r="E206" s="160" t="s">
        <v>1031</v>
      </c>
      <c r="F206" s="161" t="s">
        <v>1032</v>
      </c>
      <c r="G206" s="162" t="s">
        <v>332</v>
      </c>
      <c r="H206" s="163">
        <v>2774</v>
      </c>
      <c r="I206" s="164">
        <v>17.800000000000001</v>
      </c>
      <c r="J206" s="164">
        <f>ROUND(I206*H206,2)</f>
        <v>49377.199999999997</v>
      </c>
      <c r="K206" s="161" t="s">
        <v>316</v>
      </c>
      <c r="L206" s="34"/>
      <c r="M206" s="165" t="s">
        <v>3</v>
      </c>
      <c r="N206" s="166" t="s">
        <v>52</v>
      </c>
      <c r="O206" s="167">
        <v>0.016</v>
      </c>
      <c r="P206" s="167">
        <f>O206*H206</f>
        <v>44.384</v>
      </c>
      <c r="Q206" s="167">
        <v>0</v>
      </c>
      <c r="R206" s="167">
        <f>Q206*H206</f>
        <v>0</v>
      </c>
      <c r="S206" s="167">
        <v>0</v>
      </c>
      <c r="T206" s="168">
        <f>S206*H206</f>
        <v>0</v>
      </c>
      <c r="U206" s="33"/>
      <c r="V206" s="33"/>
      <c r="W206" s="33"/>
      <c r="X206" s="33"/>
      <c r="Y206" s="33"/>
      <c r="Z206" s="33"/>
      <c r="AA206" s="33"/>
      <c r="AB206" s="33"/>
      <c r="AC206" s="33"/>
      <c r="AD206" s="33"/>
      <c r="AE206" s="33"/>
      <c r="AR206" s="169" t="s">
        <v>151</v>
      </c>
      <c r="AT206" s="169" t="s">
        <v>145</v>
      </c>
      <c r="AU206" s="169" t="s">
        <v>89</v>
      </c>
      <c r="AY206" s="19" t="s">
        <v>142</v>
      </c>
      <c r="BE206" s="170">
        <f>IF(N206="základní",J206,0)</f>
        <v>0</v>
      </c>
      <c r="BF206" s="170">
        <f>IF(N206="snížená",J206,0)</f>
        <v>0</v>
      </c>
      <c r="BG206" s="170">
        <f>IF(N206="zákl. přenesená",J206,0)</f>
        <v>49377.199999999997</v>
      </c>
      <c r="BH206" s="170">
        <f>IF(N206="sníž. přenesená",J206,0)</f>
        <v>0</v>
      </c>
      <c r="BI206" s="170">
        <f>IF(N206="nulová",J206,0)</f>
        <v>0</v>
      </c>
      <c r="BJ206" s="19" t="s">
        <v>151</v>
      </c>
      <c r="BK206" s="170">
        <f>ROUND(I206*H206,2)</f>
        <v>49377.199999999997</v>
      </c>
      <c r="BL206" s="19" t="s">
        <v>151</v>
      </c>
      <c r="BM206" s="169" t="s">
        <v>1033</v>
      </c>
    </row>
    <row r="207" s="2" customFormat="1">
      <c r="A207" s="33"/>
      <c r="B207" s="34"/>
      <c r="C207" s="33"/>
      <c r="D207" s="172" t="s">
        <v>318</v>
      </c>
      <c r="E207" s="33"/>
      <c r="F207" s="186" t="s">
        <v>1034</v>
      </c>
      <c r="G207" s="33"/>
      <c r="H207" s="33"/>
      <c r="I207" s="33"/>
      <c r="J207" s="33"/>
      <c r="K207" s="33"/>
      <c r="L207" s="34"/>
      <c r="M207" s="187"/>
      <c r="N207" s="188"/>
      <c r="O207" s="67"/>
      <c r="P207" s="67"/>
      <c r="Q207" s="67"/>
      <c r="R207" s="67"/>
      <c r="S207" s="67"/>
      <c r="T207" s="68"/>
      <c r="U207" s="33"/>
      <c r="V207" s="33"/>
      <c r="W207" s="33"/>
      <c r="X207" s="33"/>
      <c r="Y207" s="33"/>
      <c r="Z207" s="33"/>
      <c r="AA207" s="33"/>
      <c r="AB207" s="33"/>
      <c r="AC207" s="33"/>
      <c r="AD207" s="33"/>
      <c r="AE207" s="33"/>
      <c r="AT207" s="19" t="s">
        <v>318</v>
      </c>
      <c r="AU207" s="19" t="s">
        <v>89</v>
      </c>
    </row>
    <row r="208" s="13" customFormat="1">
      <c r="A208" s="13"/>
      <c r="B208" s="171"/>
      <c r="C208" s="13"/>
      <c r="D208" s="172" t="s">
        <v>156</v>
      </c>
      <c r="E208" s="173" t="s">
        <v>3</v>
      </c>
      <c r="F208" s="174" t="s">
        <v>1035</v>
      </c>
      <c r="G208" s="13"/>
      <c r="H208" s="175">
        <v>2774</v>
      </c>
      <c r="I208" s="13"/>
      <c r="J208" s="13"/>
      <c r="K208" s="13"/>
      <c r="L208" s="171"/>
      <c r="M208" s="176"/>
      <c r="N208" s="177"/>
      <c r="O208" s="177"/>
      <c r="P208" s="177"/>
      <c r="Q208" s="177"/>
      <c r="R208" s="177"/>
      <c r="S208" s="177"/>
      <c r="T208" s="178"/>
      <c r="U208" s="13"/>
      <c r="V208" s="13"/>
      <c r="W208" s="13"/>
      <c r="X208" s="13"/>
      <c r="Y208" s="13"/>
      <c r="Z208" s="13"/>
      <c r="AA208" s="13"/>
      <c r="AB208" s="13"/>
      <c r="AC208" s="13"/>
      <c r="AD208" s="13"/>
      <c r="AE208" s="13"/>
      <c r="AT208" s="173" t="s">
        <v>156</v>
      </c>
      <c r="AU208" s="173" t="s">
        <v>89</v>
      </c>
      <c r="AV208" s="13" t="s">
        <v>89</v>
      </c>
      <c r="AW208" s="13" t="s">
        <v>41</v>
      </c>
      <c r="AX208" s="13" t="s">
        <v>79</v>
      </c>
      <c r="AY208" s="173" t="s">
        <v>142</v>
      </c>
    </row>
    <row r="209" s="14" customFormat="1">
      <c r="A209" s="14"/>
      <c r="B209" s="179"/>
      <c r="C209" s="14"/>
      <c r="D209" s="172" t="s">
        <v>156</v>
      </c>
      <c r="E209" s="180" t="s">
        <v>3</v>
      </c>
      <c r="F209" s="181" t="s">
        <v>158</v>
      </c>
      <c r="G209" s="14"/>
      <c r="H209" s="182">
        <v>2774</v>
      </c>
      <c r="I209" s="14"/>
      <c r="J209" s="14"/>
      <c r="K209" s="14"/>
      <c r="L209" s="179"/>
      <c r="M209" s="183"/>
      <c r="N209" s="184"/>
      <c r="O209" s="184"/>
      <c r="P209" s="184"/>
      <c r="Q209" s="184"/>
      <c r="R209" s="184"/>
      <c r="S209" s="184"/>
      <c r="T209" s="185"/>
      <c r="U209" s="14"/>
      <c r="V209" s="14"/>
      <c r="W209" s="14"/>
      <c r="X209" s="14"/>
      <c r="Y209" s="14"/>
      <c r="Z209" s="14"/>
      <c r="AA209" s="14"/>
      <c r="AB209" s="14"/>
      <c r="AC209" s="14"/>
      <c r="AD209" s="14"/>
      <c r="AE209" s="14"/>
      <c r="AT209" s="180" t="s">
        <v>156</v>
      </c>
      <c r="AU209" s="180" t="s">
        <v>89</v>
      </c>
      <c r="AV209" s="14" t="s">
        <v>151</v>
      </c>
      <c r="AW209" s="14" t="s">
        <v>4</v>
      </c>
      <c r="AX209" s="14" t="s">
        <v>87</v>
      </c>
      <c r="AY209" s="180" t="s">
        <v>142</v>
      </c>
    </row>
    <row r="210" s="2" customFormat="1" ht="16.5" customHeight="1">
      <c r="A210" s="33"/>
      <c r="B210" s="158"/>
      <c r="C210" s="192" t="s">
        <v>281</v>
      </c>
      <c r="D210" s="192" t="s">
        <v>379</v>
      </c>
      <c r="E210" s="193" t="s">
        <v>1036</v>
      </c>
      <c r="F210" s="194" t="s">
        <v>1037</v>
      </c>
      <c r="G210" s="195" t="s">
        <v>354</v>
      </c>
      <c r="H210" s="196">
        <v>748.98000000000002</v>
      </c>
      <c r="I210" s="197">
        <v>335</v>
      </c>
      <c r="J210" s="197">
        <f>ROUND(I210*H210,2)</f>
        <v>250908.29999999999</v>
      </c>
      <c r="K210" s="194" t="s">
        <v>316</v>
      </c>
      <c r="L210" s="198"/>
      <c r="M210" s="199" t="s">
        <v>3</v>
      </c>
      <c r="N210" s="200" t="s">
        <v>52</v>
      </c>
      <c r="O210" s="167">
        <v>0</v>
      </c>
      <c r="P210" s="167">
        <f>O210*H210</f>
        <v>0</v>
      </c>
      <c r="Q210" s="167">
        <v>1</v>
      </c>
      <c r="R210" s="167">
        <f>Q210*H210</f>
        <v>748.98000000000002</v>
      </c>
      <c r="S210" s="167">
        <v>0</v>
      </c>
      <c r="T210" s="168">
        <f>S210*H210</f>
        <v>0</v>
      </c>
      <c r="U210" s="33"/>
      <c r="V210" s="33"/>
      <c r="W210" s="33"/>
      <c r="X210" s="33"/>
      <c r="Y210" s="33"/>
      <c r="Z210" s="33"/>
      <c r="AA210" s="33"/>
      <c r="AB210" s="33"/>
      <c r="AC210" s="33"/>
      <c r="AD210" s="33"/>
      <c r="AE210" s="33"/>
      <c r="AR210" s="169" t="s">
        <v>184</v>
      </c>
      <c r="AT210" s="169" t="s">
        <v>379</v>
      </c>
      <c r="AU210" s="169" t="s">
        <v>89</v>
      </c>
      <c r="AY210" s="19" t="s">
        <v>142</v>
      </c>
      <c r="BE210" s="170">
        <f>IF(N210="základní",J210,0)</f>
        <v>0</v>
      </c>
      <c r="BF210" s="170">
        <f>IF(N210="snížená",J210,0)</f>
        <v>0</v>
      </c>
      <c r="BG210" s="170">
        <f>IF(N210="zákl. přenesená",J210,0)</f>
        <v>250908.29999999999</v>
      </c>
      <c r="BH210" s="170">
        <f>IF(N210="sníž. přenesená",J210,0)</f>
        <v>0</v>
      </c>
      <c r="BI210" s="170">
        <f>IF(N210="nulová",J210,0)</f>
        <v>0</v>
      </c>
      <c r="BJ210" s="19" t="s">
        <v>151</v>
      </c>
      <c r="BK210" s="170">
        <f>ROUND(I210*H210,2)</f>
        <v>250908.29999999999</v>
      </c>
      <c r="BL210" s="19" t="s">
        <v>151</v>
      </c>
      <c r="BM210" s="169" t="s">
        <v>1038</v>
      </c>
    </row>
    <row r="211" s="13" customFormat="1">
      <c r="A211" s="13"/>
      <c r="B211" s="171"/>
      <c r="C211" s="13"/>
      <c r="D211" s="172" t="s">
        <v>156</v>
      </c>
      <c r="E211" s="173" t="s">
        <v>3</v>
      </c>
      <c r="F211" s="174" t="s">
        <v>1039</v>
      </c>
      <c r="G211" s="13"/>
      <c r="H211" s="175">
        <v>748.98000000000002</v>
      </c>
      <c r="I211" s="13"/>
      <c r="J211" s="13"/>
      <c r="K211" s="13"/>
      <c r="L211" s="171"/>
      <c r="M211" s="176"/>
      <c r="N211" s="177"/>
      <c r="O211" s="177"/>
      <c r="P211" s="177"/>
      <c r="Q211" s="177"/>
      <c r="R211" s="177"/>
      <c r="S211" s="177"/>
      <c r="T211" s="178"/>
      <c r="U211" s="13"/>
      <c r="V211" s="13"/>
      <c r="W211" s="13"/>
      <c r="X211" s="13"/>
      <c r="Y211" s="13"/>
      <c r="Z211" s="13"/>
      <c r="AA211" s="13"/>
      <c r="AB211" s="13"/>
      <c r="AC211" s="13"/>
      <c r="AD211" s="13"/>
      <c r="AE211" s="13"/>
      <c r="AT211" s="173" t="s">
        <v>156</v>
      </c>
      <c r="AU211" s="173" t="s">
        <v>89</v>
      </c>
      <c r="AV211" s="13" t="s">
        <v>89</v>
      </c>
      <c r="AW211" s="13" t="s">
        <v>41</v>
      </c>
      <c r="AX211" s="13" t="s">
        <v>79</v>
      </c>
      <c r="AY211" s="173" t="s">
        <v>142</v>
      </c>
    </row>
    <row r="212" s="14" customFormat="1">
      <c r="A212" s="14"/>
      <c r="B212" s="179"/>
      <c r="C212" s="14"/>
      <c r="D212" s="172" t="s">
        <v>156</v>
      </c>
      <c r="E212" s="180" t="s">
        <v>3</v>
      </c>
      <c r="F212" s="181" t="s">
        <v>158</v>
      </c>
      <c r="G212" s="14"/>
      <c r="H212" s="182">
        <v>748.98000000000002</v>
      </c>
      <c r="I212" s="14"/>
      <c r="J212" s="14"/>
      <c r="K212" s="14"/>
      <c r="L212" s="179"/>
      <c r="M212" s="183"/>
      <c r="N212" s="184"/>
      <c r="O212" s="184"/>
      <c r="P212" s="184"/>
      <c r="Q212" s="184"/>
      <c r="R212" s="184"/>
      <c r="S212" s="184"/>
      <c r="T212" s="185"/>
      <c r="U212" s="14"/>
      <c r="V212" s="14"/>
      <c r="W212" s="14"/>
      <c r="X212" s="14"/>
      <c r="Y212" s="14"/>
      <c r="Z212" s="14"/>
      <c r="AA212" s="14"/>
      <c r="AB212" s="14"/>
      <c r="AC212" s="14"/>
      <c r="AD212" s="14"/>
      <c r="AE212" s="14"/>
      <c r="AT212" s="180" t="s">
        <v>156</v>
      </c>
      <c r="AU212" s="180" t="s">
        <v>89</v>
      </c>
      <c r="AV212" s="14" t="s">
        <v>151</v>
      </c>
      <c r="AW212" s="14" t="s">
        <v>4</v>
      </c>
      <c r="AX212" s="14" t="s">
        <v>87</v>
      </c>
      <c r="AY212" s="180" t="s">
        <v>142</v>
      </c>
    </row>
    <row r="213" s="2" customFormat="1" ht="16.5" customHeight="1">
      <c r="A213" s="33"/>
      <c r="B213" s="158"/>
      <c r="C213" s="159" t="s">
        <v>287</v>
      </c>
      <c r="D213" s="159" t="s">
        <v>145</v>
      </c>
      <c r="E213" s="160" t="s">
        <v>1040</v>
      </c>
      <c r="F213" s="161" t="s">
        <v>1041</v>
      </c>
      <c r="G213" s="162" t="s">
        <v>332</v>
      </c>
      <c r="H213" s="163">
        <v>194</v>
      </c>
      <c r="I213" s="164">
        <v>102</v>
      </c>
      <c r="J213" s="164">
        <f>ROUND(I213*H213,2)</f>
        <v>19788</v>
      </c>
      <c r="K213" s="161" t="s">
        <v>316</v>
      </c>
      <c r="L213" s="34"/>
      <c r="M213" s="165" t="s">
        <v>3</v>
      </c>
      <c r="N213" s="166" t="s">
        <v>52</v>
      </c>
      <c r="O213" s="167">
        <v>0.025999999999999999</v>
      </c>
      <c r="P213" s="167">
        <f>O213*H213</f>
        <v>5.0439999999999996</v>
      </c>
      <c r="Q213" s="167">
        <v>0.24359</v>
      </c>
      <c r="R213" s="167">
        <f>Q213*H213</f>
        <v>47.256459999999997</v>
      </c>
      <c r="S213" s="167">
        <v>0</v>
      </c>
      <c r="T213" s="168">
        <f>S213*H213</f>
        <v>0</v>
      </c>
      <c r="U213" s="33"/>
      <c r="V213" s="33"/>
      <c r="W213" s="33"/>
      <c r="X213" s="33"/>
      <c r="Y213" s="33"/>
      <c r="Z213" s="33"/>
      <c r="AA213" s="33"/>
      <c r="AB213" s="33"/>
      <c r="AC213" s="33"/>
      <c r="AD213" s="33"/>
      <c r="AE213" s="33"/>
      <c r="AR213" s="169" t="s">
        <v>151</v>
      </c>
      <c r="AT213" s="169" t="s">
        <v>145</v>
      </c>
      <c r="AU213" s="169" t="s">
        <v>89</v>
      </c>
      <c r="AY213" s="19" t="s">
        <v>142</v>
      </c>
      <c r="BE213" s="170">
        <f>IF(N213="základní",J213,0)</f>
        <v>0</v>
      </c>
      <c r="BF213" s="170">
        <f>IF(N213="snížená",J213,0)</f>
        <v>0</v>
      </c>
      <c r="BG213" s="170">
        <f>IF(N213="zákl. přenesená",J213,0)</f>
        <v>19788</v>
      </c>
      <c r="BH213" s="170">
        <f>IF(N213="sníž. přenesená",J213,0)</f>
        <v>0</v>
      </c>
      <c r="BI213" s="170">
        <f>IF(N213="nulová",J213,0)</f>
        <v>0</v>
      </c>
      <c r="BJ213" s="19" t="s">
        <v>151</v>
      </c>
      <c r="BK213" s="170">
        <f>ROUND(I213*H213,2)</f>
        <v>19788</v>
      </c>
      <c r="BL213" s="19" t="s">
        <v>151</v>
      </c>
      <c r="BM213" s="169" t="s">
        <v>1042</v>
      </c>
    </row>
    <row r="214" s="13" customFormat="1">
      <c r="A214" s="13"/>
      <c r="B214" s="171"/>
      <c r="C214" s="13"/>
      <c r="D214" s="172" t="s">
        <v>156</v>
      </c>
      <c r="E214" s="173" t="s">
        <v>3</v>
      </c>
      <c r="F214" s="174" t="s">
        <v>1043</v>
      </c>
      <c r="G214" s="13"/>
      <c r="H214" s="175">
        <v>194</v>
      </c>
      <c r="I214" s="13"/>
      <c r="J214" s="13"/>
      <c r="K214" s="13"/>
      <c r="L214" s="171"/>
      <c r="M214" s="176"/>
      <c r="N214" s="177"/>
      <c r="O214" s="177"/>
      <c r="P214" s="177"/>
      <c r="Q214" s="177"/>
      <c r="R214" s="177"/>
      <c r="S214" s="177"/>
      <c r="T214" s="178"/>
      <c r="U214" s="13"/>
      <c r="V214" s="13"/>
      <c r="W214" s="13"/>
      <c r="X214" s="13"/>
      <c r="Y214" s="13"/>
      <c r="Z214" s="13"/>
      <c r="AA214" s="13"/>
      <c r="AB214" s="13"/>
      <c r="AC214" s="13"/>
      <c r="AD214" s="13"/>
      <c r="AE214" s="13"/>
      <c r="AT214" s="173" t="s">
        <v>156</v>
      </c>
      <c r="AU214" s="173" t="s">
        <v>89</v>
      </c>
      <c r="AV214" s="13" t="s">
        <v>89</v>
      </c>
      <c r="AW214" s="13" t="s">
        <v>41</v>
      </c>
      <c r="AX214" s="13" t="s">
        <v>79</v>
      </c>
      <c r="AY214" s="173" t="s">
        <v>142</v>
      </c>
    </row>
    <row r="215" s="14" customFormat="1">
      <c r="A215" s="14"/>
      <c r="B215" s="179"/>
      <c r="C215" s="14"/>
      <c r="D215" s="172" t="s">
        <v>156</v>
      </c>
      <c r="E215" s="180" t="s">
        <v>3</v>
      </c>
      <c r="F215" s="181" t="s">
        <v>158</v>
      </c>
      <c r="G215" s="14"/>
      <c r="H215" s="182">
        <v>194</v>
      </c>
      <c r="I215" s="14"/>
      <c r="J215" s="14"/>
      <c r="K215" s="14"/>
      <c r="L215" s="179"/>
      <c r="M215" s="183"/>
      <c r="N215" s="184"/>
      <c r="O215" s="184"/>
      <c r="P215" s="184"/>
      <c r="Q215" s="184"/>
      <c r="R215" s="184"/>
      <c r="S215" s="184"/>
      <c r="T215" s="185"/>
      <c r="U215" s="14"/>
      <c r="V215" s="14"/>
      <c r="W215" s="14"/>
      <c r="X215" s="14"/>
      <c r="Y215" s="14"/>
      <c r="Z215" s="14"/>
      <c r="AA215" s="14"/>
      <c r="AB215" s="14"/>
      <c r="AC215" s="14"/>
      <c r="AD215" s="14"/>
      <c r="AE215" s="14"/>
      <c r="AT215" s="180" t="s">
        <v>156</v>
      </c>
      <c r="AU215" s="180" t="s">
        <v>89</v>
      </c>
      <c r="AV215" s="14" t="s">
        <v>151</v>
      </c>
      <c r="AW215" s="14" t="s">
        <v>4</v>
      </c>
      <c r="AX215" s="14" t="s">
        <v>87</v>
      </c>
      <c r="AY215" s="180" t="s">
        <v>142</v>
      </c>
    </row>
    <row r="216" s="2" customFormat="1" ht="16.5" customHeight="1">
      <c r="A216" s="33"/>
      <c r="B216" s="158"/>
      <c r="C216" s="159" t="s">
        <v>294</v>
      </c>
      <c r="D216" s="159" t="s">
        <v>145</v>
      </c>
      <c r="E216" s="160" t="s">
        <v>1044</v>
      </c>
      <c r="F216" s="161" t="s">
        <v>1045</v>
      </c>
      <c r="G216" s="162" t="s">
        <v>332</v>
      </c>
      <c r="H216" s="163">
        <v>89</v>
      </c>
      <c r="I216" s="164">
        <v>115</v>
      </c>
      <c r="J216" s="164">
        <f>ROUND(I216*H216,2)</f>
        <v>10235</v>
      </c>
      <c r="K216" s="161" t="s">
        <v>316</v>
      </c>
      <c r="L216" s="34"/>
      <c r="M216" s="165" t="s">
        <v>3</v>
      </c>
      <c r="N216" s="166" t="s">
        <v>52</v>
      </c>
      <c r="O216" s="167">
        <v>0.025999999999999999</v>
      </c>
      <c r="P216" s="167">
        <f>O216*H216</f>
        <v>2.3140000000000001</v>
      </c>
      <c r="Q216" s="167">
        <v>0.27994000000000002</v>
      </c>
      <c r="R216" s="167">
        <f>Q216*H216</f>
        <v>24.914660000000001</v>
      </c>
      <c r="S216" s="167">
        <v>0</v>
      </c>
      <c r="T216" s="168">
        <f>S216*H216</f>
        <v>0</v>
      </c>
      <c r="U216" s="33"/>
      <c r="V216" s="33"/>
      <c r="W216" s="33"/>
      <c r="X216" s="33"/>
      <c r="Y216" s="33"/>
      <c r="Z216" s="33"/>
      <c r="AA216" s="33"/>
      <c r="AB216" s="33"/>
      <c r="AC216" s="33"/>
      <c r="AD216" s="33"/>
      <c r="AE216" s="33"/>
      <c r="AR216" s="169" t="s">
        <v>151</v>
      </c>
      <c r="AT216" s="169" t="s">
        <v>145</v>
      </c>
      <c r="AU216" s="169" t="s">
        <v>89</v>
      </c>
      <c r="AY216" s="19" t="s">
        <v>142</v>
      </c>
      <c r="BE216" s="170">
        <f>IF(N216="základní",J216,0)</f>
        <v>0</v>
      </c>
      <c r="BF216" s="170">
        <f>IF(N216="snížená",J216,0)</f>
        <v>0</v>
      </c>
      <c r="BG216" s="170">
        <f>IF(N216="zákl. přenesená",J216,0)</f>
        <v>10235</v>
      </c>
      <c r="BH216" s="170">
        <f>IF(N216="sníž. přenesená",J216,0)</f>
        <v>0</v>
      </c>
      <c r="BI216" s="170">
        <f>IF(N216="nulová",J216,0)</f>
        <v>0</v>
      </c>
      <c r="BJ216" s="19" t="s">
        <v>151</v>
      </c>
      <c r="BK216" s="170">
        <f>ROUND(I216*H216,2)</f>
        <v>10235</v>
      </c>
      <c r="BL216" s="19" t="s">
        <v>151</v>
      </c>
      <c r="BM216" s="169" t="s">
        <v>1046</v>
      </c>
    </row>
    <row r="217" s="13" customFormat="1">
      <c r="A217" s="13"/>
      <c r="B217" s="171"/>
      <c r="C217" s="13"/>
      <c r="D217" s="172" t="s">
        <v>156</v>
      </c>
      <c r="E217" s="173" t="s">
        <v>3</v>
      </c>
      <c r="F217" s="174" t="s">
        <v>1047</v>
      </c>
      <c r="G217" s="13"/>
      <c r="H217" s="175">
        <v>89</v>
      </c>
      <c r="I217" s="13"/>
      <c r="J217" s="13"/>
      <c r="K217" s="13"/>
      <c r="L217" s="171"/>
      <c r="M217" s="176"/>
      <c r="N217" s="177"/>
      <c r="O217" s="177"/>
      <c r="P217" s="177"/>
      <c r="Q217" s="177"/>
      <c r="R217" s="177"/>
      <c r="S217" s="177"/>
      <c r="T217" s="178"/>
      <c r="U217" s="13"/>
      <c r="V217" s="13"/>
      <c r="W217" s="13"/>
      <c r="X217" s="13"/>
      <c r="Y217" s="13"/>
      <c r="Z217" s="13"/>
      <c r="AA217" s="13"/>
      <c r="AB217" s="13"/>
      <c r="AC217" s="13"/>
      <c r="AD217" s="13"/>
      <c r="AE217" s="13"/>
      <c r="AT217" s="173" t="s">
        <v>156</v>
      </c>
      <c r="AU217" s="173" t="s">
        <v>89</v>
      </c>
      <c r="AV217" s="13" t="s">
        <v>89</v>
      </c>
      <c r="AW217" s="13" t="s">
        <v>41</v>
      </c>
      <c r="AX217" s="13" t="s">
        <v>79</v>
      </c>
      <c r="AY217" s="173" t="s">
        <v>142</v>
      </c>
    </row>
    <row r="218" s="14" customFormat="1">
      <c r="A218" s="14"/>
      <c r="B218" s="179"/>
      <c r="C218" s="14"/>
      <c r="D218" s="172" t="s">
        <v>156</v>
      </c>
      <c r="E218" s="180" t="s">
        <v>3</v>
      </c>
      <c r="F218" s="181" t="s">
        <v>158</v>
      </c>
      <c r="G218" s="14"/>
      <c r="H218" s="182">
        <v>89</v>
      </c>
      <c r="I218" s="14"/>
      <c r="J218" s="14"/>
      <c r="K218" s="14"/>
      <c r="L218" s="179"/>
      <c r="M218" s="183"/>
      <c r="N218" s="184"/>
      <c r="O218" s="184"/>
      <c r="P218" s="184"/>
      <c r="Q218" s="184"/>
      <c r="R218" s="184"/>
      <c r="S218" s="184"/>
      <c r="T218" s="185"/>
      <c r="U218" s="14"/>
      <c r="V218" s="14"/>
      <c r="W218" s="14"/>
      <c r="X218" s="14"/>
      <c r="Y218" s="14"/>
      <c r="Z218" s="14"/>
      <c r="AA218" s="14"/>
      <c r="AB218" s="14"/>
      <c r="AC218" s="14"/>
      <c r="AD218" s="14"/>
      <c r="AE218" s="14"/>
      <c r="AT218" s="180" t="s">
        <v>156</v>
      </c>
      <c r="AU218" s="180" t="s">
        <v>89</v>
      </c>
      <c r="AV218" s="14" t="s">
        <v>151</v>
      </c>
      <c r="AW218" s="14" t="s">
        <v>4</v>
      </c>
      <c r="AX218" s="14" t="s">
        <v>87</v>
      </c>
      <c r="AY218" s="180" t="s">
        <v>142</v>
      </c>
    </row>
    <row r="219" s="2" customFormat="1" ht="16.5" customHeight="1">
      <c r="A219" s="33"/>
      <c r="B219" s="158"/>
      <c r="C219" s="159" t="s">
        <v>458</v>
      </c>
      <c r="D219" s="159" t="s">
        <v>145</v>
      </c>
      <c r="E219" s="160" t="s">
        <v>1048</v>
      </c>
      <c r="F219" s="161" t="s">
        <v>1049</v>
      </c>
      <c r="G219" s="162" t="s">
        <v>332</v>
      </c>
      <c r="H219" s="163">
        <v>127.59999999999999</v>
      </c>
      <c r="I219" s="164">
        <v>121</v>
      </c>
      <c r="J219" s="164">
        <f>ROUND(I219*H219,2)</f>
        <v>15439.6</v>
      </c>
      <c r="K219" s="161" t="s">
        <v>316</v>
      </c>
      <c r="L219" s="34"/>
      <c r="M219" s="165" t="s">
        <v>3</v>
      </c>
      <c r="N219" s="166" t="s">
        <v>52</v>
      </c>
      <c r="O219" s="167">
        <v>0.025999999999999999</v>
      </c>
      <c r="P219" s="167">
        <f>O219*H219</f>
        <v>3.3175999999999997</v>
      </c>
      <c r="Q219" s="167">
        <v>0.29810999999999999</v>
      </c>
      <c r="R219" s="167">
        <f>Q219*H219</f>
        <v>38.038835999999996</v>
      </c>
      <c r="S219" s="167">
        <v>0</v>
      </c>
      <c r="T219" s="168">
        <f>S219*H219</f>
        <v>0</v>
      </c>
      <c r="U219" s="33"/>
      <c r="V219" s="33"/>
      <c r="W219" s="33"/>
      <c r="X219" s="33"/>
      <c r="Y219" s="33"/>
      <c r="Z219" s="33"/>
      <c r="AA219" s="33"/>
      <c r="AB219" s="33"/>
      <c r="AC219" s="33"/>
      <c r="AD219" s="33"/>
      <c r="AE219" s="33"/>
      <c r="AR219" s="169" t="s">
        <v>151</v>
      </c>
      <c r="AT219" s="169" t="s">
        <v>145</v>
      </c>
      <c r="AU219" s="169" t="s">
        <v>89</v>
      </c>
      <c r="AY219" s="19" t="s">
        <v>142</v>
      </c>
      <c r="BE219" s="170">
        <f>IF(N219="základní",J219,0)</f>
        <v>0</v>
      </c>
      <c r="BF219" s="170">
        <f>IF(N219="snížená",J219,0)</f>
        <v>0</v>
      </c>
      <c r="BG219" s="170">
        <f>IF(N219="zákl. přenesená",J219,0)</f>
        <v>15439.6</v>
      </c>
      <c r="BH219" s="170">
        <f>IF(N219="sníž. přenesená",J219,0)</f>
        <v>0</v>
      </c>
      <c r="BI219" s="170">
        <f>IF(N219="nulová",J219,0)</f>
        <v>0</v>
      </c>
      <c r="BJ219" s="19" t="s">
        <v>151</v>
      </c>
      <c r="BK219" s="170">
        <f>ROUND(I219*H219,2)</f>
        <v>15439.6</v>
      </c>
      <c r="BL219" s="19" t="s">
        <v>151</v>
      </c>
      <c r="BM219" s="169" t="s">
        <v>1050</v>
      </c>
    </row>
    <row r="220" s="13" customFormat="1">
      <c r="A220" s="13"/>
      <c r="B220" s="171"/>
      <c r="C220" s="13"/>
      <c r="D220" s="172" t="s">
        <v>156</v>
      </c>
      <c r="E220" s="173" t="s">
        <v>3</v>
      </c>
      <c r="F220" s="174" t="s">
        <v>1051</v>
      </c>
      <c r="G220" s="13"/>
      <c r="H220" s="175">
        <v>127.59999999999999</v>
      </c>
      <c r="I220" s="13"/>
      <c r="J220" s="13"/>
      <c r="K220" s="13"/>
      <c r="L220" s="171"/>
      <c r="M220" s="176"/>
      <c r="N220" s="177"/>
      <c r="O220" s="177"/>
      <c r="P220" s="177"/>
      <c r="Q220" s="177"/>
      <c r="R220" s="177"/>
      <c r="S220" s="177"/>
      <c r="T220" s="178"/>
      <c r="U220" s="13"/>
      <c r="V220" s="13"/>
      <c r="W220" s="13"/>
      <c r="X220" s="13"/>
      <c r="Y220" s="13"/>
      <c r="Z220" s="13"/>
      <c r="AA220" s="13"/>
      <c r="AB220" s="13"/>
      <c r="AC220" s="13"/>
      <c r="AD220" s="13"/>
      <c r="AE220" s="13"/>
      <c r="AT220" s="173" t="s">
        <v>156</v>
      </c>
      <c r="AU220" s="173" t="s">
        <v>89</v>
      </c>
      <c r="AV220" s="13" t="s">
        <v>89</v>
      </c>
      <c r="AW220" s="13" t="s">
        <v>41</v>
      </c>
      <c r="AX220" s="13" t="s">
        <v>79</v>
      </c>
      <c r="AY220" s="173" t="s">
        <v>142</v>
      </c>
    </row>
    <row r="221" s="14" customFormat="1">
      <c r="A221" s="14"/>
      <c r="B221" s="179"/>
      <c r="C221" s="14"/>
      <c r="D221" s="172" t="s">
        <v>156</v>
      </c>
      <c r="E221" s="180" t="s">
        <v>3</v>
      </c>
      <c r="F221" s="181" t="s">
        <v>158</v>
      </c>
      <c r="G221" s="14"/>
      <c r="H221" s="182">
        <v>127.59999999999999</v>
      </c>
      <c r="I221" s="14"/>
      <c r="J221" s="14"/>
      <c r="K221" s="14"/>
      <c r="L221" s="179"/>
      <c r="M221" s="183"/>
      <c r="N221" s="184"/>
      <c r="O221" s="184"/>
      <c r="P221" s="184"/>
      <c r="Q221" s="184"/>
      <c r="R221" s="184"/>
      <c r="S221" s="184"/>
      <c r="T221" s="185"/>
      <c r="U221" s="14"/>
      <c r="V221" s="14"/>
      <c r="W221" s="14"/>
      <c r="X221" s="14"/>
      <c r="Y221" s="14"/>
      <c r="Z221" s="14"/>
      <c r="AA221" s="14"/>
      <c r="AB221" s="14"/>
      <c r="AC221" s="14"/>
      <c r="AD221" s="14"/>
      <c r="AE221" s="14"/>
      <c r="AT221" s="180" t="s">
        <v>156</v>
      </c>
      <c r="AU221" s="180" t="s">
        <v>89</v>
      </c>
      <c r="AV221" s="14" t="s">
        <v>151</v>
      </c>
      <c r="AW221" s="14" t="s">
        <v>4</v>
      </c>
      <c r="AX221" s="14" t="s">
        <v>87</v>
      </c>
      <c r="AY221" s="180" t="s">
        <v>142</v>
      </c>
    </row>
    <row r="222" s="2" customFormat="1" ht="16.5" customHeight="1">
      <c r="A222" s="33"/>
      <c r="B222" s="158"/>
      <c r="C222" s="159" t="s">
        <v>464</v>
      </c>
      <c r="D222" s="159" t="s">
        <v>145</v>
      </c>
      <c r="E222" s="160" t="s">
        <v>1052</v>
      </c>
      <c r="F222" s="161" t="s">
        <v>1053</v>
      </c>
      <c r="G222" s="162" t="s">
        <v>332</v>
      </c>
      <c r="H222" s="163">
        <v>1268</v>
      </c>
      <c r="I222" s="164">
        <v>151</v>
      </c>
      <c r="J222" s="164">
        <f>ROUND(I222*H222,2)</f>
        <v>191468</v>
      </c>
      <c r="K222" s="161" t="s">
        <v>316</v>
      </c>
      <c r="L222" s="34"/>
      <c r="M222" s="165" t="s">
        <v>3</v>
      </c>
      <c r="N222" s="166" t="s">
        <v>52</v>
      </c>
      <c r="O222" s="167">
        <v>0.029000000000000001</v>
      </c>
      <c r="P222" s="167">
        <f>O222*H222</f>
        <v>36.771999999999998</v>
      </c>
      <c r="Q222" s="167">
        <v>0.378</v>
      </c>
      <c r="R222" s="167">
        <f>Q222*H222</f>
        <v>479.30400000000003</v>
      </c>
      <c r="S222" s="167">
        <v>0</v>
      </c>
      <c r="T222" s="168">
        <f>S222*H222</f>
        <v>0</v>
      </c>
      <c r="U222" s="33"/>
      <c r="V222" s="33"/>
      <c r="W222" s="33"/>
      <c r="X222" s="33"/>
      <c r="Y222" s="33"/>
      <c r="Z222" s="33"/>
      <c r="AA222" s="33"/>
      <c r="AB222" s="33"/>
      <c r="AC222" s="33"/>
      <c r="AD222" s="33"/>
      <c r="AE222" s="33"/>
      <c r="AR222" s="169" t="s">
        <v>151</v>
      </c>
      <c r="AT222" s="169" t="s">
        <v>145</v>
      </c>
      <c r="AU222" s="169" t="s">
        <v>89</v>
      </c>
      <c r="AY222" s="19" t="s">
        <v>142</v>
      </c>
      <c r="BE222" s="170">
        <f>IF(N222="základní",J222,0)</f>
        <v>0</v>
      </c>
      <c r="BF222" s="170">
        <f>IF(N222="snížená",J222,0)</f>
        <v>0</v>
      </c>
      <c r="BG222" s="170">
        <f>IF(N222="zákl. přenesená",J222,0)</f>
        <v>191468</v>
      </c>
      <c r="BH222" s="170">
        <f>IF(N222="sníž. přenesená",J222,0)</f>
        <v>0</v>
      </c>
      <c r="BI222" s="170">
        <f>IF(N222="nulová",J222,0)</f>
        <v>0</v>
      </c>
      <c r="BJ222" s="19" t="s">
        <v>151</v>
      </c>
      <c r="BK222" s="170">
        <f>ROUND(I222*H222,2)</f>
        <v>191468</v>
      </c>
      <c r="BL222" s="19" t="s">
        <v>151</v>
      </c>
      <c r="BM222" s="169" t="s">
        <v>1054</v>
      </c>
    </row>
    <row r="223" s="13" customFormat="1">
      <c r="A223" s="13"/>
      <c r="B223" s="171"/>
      <c r="C223" s="13"/>
      <c r="D223" s="172" t="s">
        <v>156</v>
      </c>
      <c r="E223" s="173" t="s">
        <v>3</v>
      </c>
      <c r="F223" s="174" t="s">
        <v>944</v>
      </c>
      <c r="G223" s="13"/>
      <c r="H223" s="175">
        <v>254</v>
      </c>
      <c r="I223" s="13"/>
      <c r="J223" s="13"/>
      <c r="K223" s="13"/>
      <c r="L223" s="171"/>
      <c r="M223" s="176"/>
      <c r="N223" s="177"/>
      <c r="O223" s="177"/>
      <c r="P223" s="177"/>
      <c r="Q223" s="177"/>
      <c r="R223" s="177"/>
      <c r="S223" s="177"/>
      <c r="T223" s="178"/>
      <c r="U223" s="13"/>
      <c r="V223" s="13"/>
      <c r="W223" s="13"/>
      <c r="X223" s="13"/>
      <c r="Y223" s="13"/>
      <c r="Z223" s="13"/>
      <c r="AA223" s="13"/>
      <c r="AB223" s="13"/>
      <c r="AC223" s="13"/>
      <c r="AD223" s="13"/>
      <c r="AE223" s="13"/>
      <c r="AT223" s="173" t="s">
        <v>156</v>
      </c>
      <c r="AU223" s="173" t="s">
        <v>89</v>
      </c>
      <c r="AV223" s="13" t="s">
        <v>89</v>
      </c>
      <c r="AW223" s="13" t="s">
        <v>41</v>
      </c>
      <c r="AX223" s="13" t="s">
        <v>79</v>
      </c>
      <c r="AY223" s="173" t="s">
        <v>142</v>
      </c>
    </row>
    <row r="224" s="13" customFormat="1">
      <c r="A224" s="13"/>
      <c r="B224" s="171"/>
      <c r="C224" s="13"/>
      <c r="D224" s="172" t="s">
        <v>156</v>
      </c>
      <c r="E224" s="173" t="s">
        <v>3</v>
      </c>
      <c r="F224" s="174" t="s">
        <v>945</v>
      </c>
      <c r="G224" s="13"/>
      <c r="H224" s="175">
        <v>380</v>
      </c>
      <c r="I224" s="13"/>
      <c r="J224" s="13"/>
      <c r="K224" s="13"/>
      <c r="L224" s="171"/>
      <c r="M224" s="176"/>
      <c r="N224" s="177"/>
      <c r="O224" s="177"/>
      <c r="P224" s="177"/>
      <c r="Q224" s="177"/>
      <c r="R224" s="177"/>
      <c r="S224" s="177"/>
      <c r="T224" s="178"/>
      <c r="U224" s="13"/>
      <c r="V224" s="13"/>
      <c r="W224" s="13"/>
      <c r="X224" s="13"/>
      <c r="Y224" s="13"/>
      <c r="Z224" s="13"/>
      <c r="AA224" s="13"/>
      <c r="AB224" s="13"/>
      <c r="AC224" s="13"/>
      <c r="AD224" s="13"/>
      <c r="AE224" s="13"/>
      <c r="AT224" s="173" t="s">
        <v>156</v>
      </c>
      <c r="AU224" s="173" t="s">
        <v>89</v>
      </c>
      <c r="AV224" s="13" t="s">
        <v>89</v>
      </c>
      <c r="AW224" s="13" t="s">
        <v>41</v>
      </c>
      <c r="AX224" s="13" t="s">
        <v>79</v>
      </c>
      <c r="AY224" s="173" t="s">
        <v>142</v>
      </c>
    </row>
    <row r="225" s="13" customFormat="1">
      <c r="A225" s="13"/>
      <c r="B225" s="171"/>
      <c r="C225" s="13"/>
      <c r="D225" s="172" t="s">
        <v>156</v>
      </c>
      <c r="E225" s="173" t="s">
        <v>3</v>
      </c>
      <c r="F225" s="174" t="s">
        <v>1055</v>
      </c>
      <c r="G225" s="13"/>
      <c r="H225" s="175">
        <v>254</v>
      </c>
      <c r="I225" s="13"/>
      <c r="J225" s="13"/>
      <c r="K225" s="13"/>
      <c r="L225" s="171"/>
      <c r="M225" s="176"/>
      <c r="N225" s="177"/>
      <c r="O225" s="177"/>
      <c r="P225" s="177"/>
      <c r="Q225" s="177"/>
      <c r="R225" s="177"/>
      <c r="S225" s="177"/>
      <c r="T225" s="178"/>
      <c r="U225" s="13"/>
      <c r="V225" s="13"/>
      <c r="W225" s="13"/>
      <c r="X225" s="13"/>
      <c r="Y225" s="13"/>
      <c r="Z225" s="13"/>
      <c r="AA225" s="13"/>
      <c r="AB225" s="13"/>
      <c r="AC225" s="13"/>
      <c r="AD225" s="13"/>
      <c r="AE225" s="13"/>
      <c r="AT225" s="173" t="s">
        <v>156</v>
      </c>
      <c r="AU225" s="173" t="s">
        <v>89</v>
      </c>
      <c r="AV225" s="13" t="s">
        <v>89</v>
      </c>
      <c r="AW225" s="13" t="s">
        <v>41</v>
      </c>
      <c r="AX225" s="13" t="s">
        <v>79</v>
      </c>
      <c r="AY225" s="173" t="s">
        <v>142</v>
      </c>
    </row>
    <row r="226" s="13" customFormat="1">
      <c r="A226" s="13"/>
      <c r="B226" s="171"/>
      <c r="C226" s="13"/>
      <c r="D226" s="172" t="s">
        <v>156</v>
      </c>
      <c r="E226" s="173" t="s">
        <v>3</v>
      </c>
      <c r="F226" s="174" t="s">
        <v>1056</v>
      </c>
      <c r="G226" s="13"/>
      <c r="H226" s="175">
        <v>380</v>
      </c>
      <c r="I226" s="13"/>
      <c r="J226" s="13"/>
      <c r="K226" s="13"/>
      <c r="L226" s="171"/>
      <c r="M226" s="176"/>
      <c r="N226" s="177"/>
      <c r="O226" s="177"/>
      <c r="P226" s="177"/>
      <c r="Q226" s="177"/>
      <c r="R226" s="177"/>
      <c r="S226" s="177"/>
      <c r="T226" s="178"/>
      <c r="U226" s="13"/>
      <c r="V226" s="13"/>
      <c r="W226" s="13"/>
      <c r="X226" s="13"/>
      <c r="Y226" s="13"/>
      <c r="Z226" s="13"/>
      <c r="AA226" s="13"/>
      <c r="AB226" s="13"/>
      <c r="AC226" s="13"/>
      <c r="AD226" s="13"/>
      <c r="AE226" s="13"/>
      <c r="AT226" s="173" t="s">
        <v>156</v>
      </c>
      <c r="AU226" s="173" t="s">
        <v>89</v>
      </c>
      <c r="AV226" s="13" t="s">
        <v>89</v>
      </c>
      <c r="AW226" s="13" t="s">
        <v>41</v>
      </c>
      <c r="AX226" s="13" t="s">
        <v>79</v>
      </c>
      <c r="AY226" s="173" t="s">
        <v>142</v>
      </c>
    </row>
    <row r="227" s="14" customFormat="1">
      <c r="A227" s="14"/>
      <c r="B227" s="179"/>
      <c r="C227" s="14"/>
      <c r="D227" s="172" t="s">
        <v>156</v>
      </c>
      <c r="E227" s="180" t="s">
        <v>3</v>
      </c>
      <c r="F227" s="181" t="s">
        <v>158</v>
      </c>
      <c r="G227" s="14"/>
      <c r="H227" s="182">
        <v>1268</v>
      </c>
      <c r="I227" s="14"/>
      <c r="J227" s="14"/>
      <c r="K227" s="14"/>
      <c r="L227" s="179"/>
      <c r="M227" s="183"/>
      <c r="N227" s="184"/>
      <c r="O227" s="184"/>
      <c r="P227" s="184"/>
      <c r="Q227" s="184"/>
      <c r="R227" s="184"/>
      <c r="S227" s="184"/>
      <c r="T227" s="185"/>
      <c r="U227" s="14"/>
      <c r="V227" s="14"/>
      <c r="W227" s="14"/>
      <c r="X227" s="14"/>
      <c r="Y227" s="14"/>
      <c r="Z227" s="14"/>
      <c r="AA227" s="14"/>
      <c r="AB227" s="14"/>
      <c r="AC227" s="14"/>
      <c r="AD227" s="14"/>
      <c r="AE227" s="14"/>
      <c r="AT227" s="180" t="s">
        <v>156</v>
      </c>
      <c r="AU227" s="180" t="s">
        <v>89</v>
      </c>
      <c r="AV227" s="14" t="s">
        <v>151</v>
      </c>
      <c r="AW227" s="14" t="s">
        <v>4</v>
      </c>
      <c r="AX227" s="14" t="s">
        <v>87</v>
      </c>
      <c r="AY227" s="180" t="s">
        <v>142</v>
      </c>
    </row>
    <row r="228" s="2" customFormat="1" ht="16.5" customHeight="1">
      <c r="A228" s="33"/>
      <c r="B228" s="158"/>
      <c r="C228" s="159" t="s">
        <v>468</v>
      </c>
      <c r="D228" s="159" t="s">
        <v>145</v>
      </c>
      <c r="E228" s="160" t="s">
        <v>1057</v>
      </c>
      <c r="F228" s="161" t="s">
        <v>1058</v>
      </c>
      <c r="G228" s="162" t="s">
        <v>332</v>
      </c>
      <c r="H228" s="163">
        <v>249</v>
      </c>
      <c r="I228" s="164">
        <v>158</v>
      </c>
      <c r="J228" s="164">
        <f>ROUND(I228*H228,2)</f>
        <v>39342</v>
      </c>
      <c r="K228" s="161" t="s">
        <v>316</v>
      </c>
      <c r="L228" s="34"/>
      <c r="M228" s="165" t="s">
        <v>3</v>
      </c>
      <c r="N228" s="166" t="s">
        <v>52</v>
      </c>
      <c r="O228" s="167">
        <v>0.029000000000000001</v>
      </c>
      <c r="P228" s="167">
        <f>O228*H228</f>
        <v>7.2210000000000001</v>
      </c>
      <c r="Q228" s="167">
        <v>0.39700000000000002</v>
      </c>
      <c r="R228" s="167">
        <f>Q228*H228</f>
        <v>98.853000000000009</v>
      </c>
      <c r="S228" s="167">
        <v>0</v>
      </c>
      <c r="T228" s="168">
        <f>S228*H228</f>
        <v>0</v>
      </c>
      <c r="U228" s="33"/>
      <c r="V228" s="33"/>
      <c r="W228" s="33"/>
      <c r="X228" s="33"/>
      <c r="Y228" s="33"/>
      <c r="Z228" s="33"/>
      <c r="AA228" s="33"/>
      <c r="AB228" s="33"/>
      <c r="AC228" s="33"/>
      <c r="AD228" s="33"/>
      <c r="AE228" s="33"/>
      <c r="AR228" s="169" t="s">
        <v>151</v>
      </c>
      <c r="AT228" s="169" t="s">
        <v>145</v>
      </c>
      <c r="AU228" s="169" t="s">
        <v>89</v>
      </c>
      <c r="AY228" s="19" t="s">
        <v>142</v>
      </c>
      <c r="BE228" s="170">
        <f>IF(N228="základní",J228,0)</f>
        <v>0</v>
      </c>
      <c r="BF228" s="170">
        <f>IF(N228="snížená",J228,0)</f>
        <v>0</v>
      </c>
      <c r="BG228" s="170">
        <f>IF(N228="zákl. přenesená",J228,0)</f>
        <v>39342</v>
      </c>
      <c r="BH228" s="170">
        <f>IF(N228="sníž. přenesená",J228,0)</f>
        <v>0</v>
      </c>
      <c r="BI228" s="170">
        <f>IF(N228="nulová",J228,0)</f>
        <v>0</v>
      </c>
      <c r="BJ228" s="19" t="s">
        <v>151</v>
      </c>
      <c r="BK228" s="170">
        <f>ROUND(I228*H228,2)</f>
        <v>39342</v>
      </c>
      <c r="BL228" s="19" t="s">
        <v>151</v>
      </c>
      <c r="BM228" s="169" t="s">
        <v>1059</v>
      </c>
    </row>
    <row r="229" s="13" customFormat="1">
      <c r="A229" s="13"/>
      <c r="B229" s="171"/>
      <c r="C229" s="13"/>
      <c r="D229" s="172" t="s">
        <v>156</v>
      </c>
      <c r="E229" s="173" t="s">
        <v>3</v>
      </c>
      <c r="F229" s="174" t="s">
        <v>1060</v>
      </c>
      <c r="G229" s="13"/>
      <c r="H229" s="175">
        <v>37</v>
      </c>
      <c r="I229" s="13"/>
      <c r="J229" s="13"/>
      <c r="K229" s="13"/>
      <c r="L229" s="171"/>
      <c r="M229" s="176"/>
      <c r="N229" s="177"/>
      <c r="O229" s="177"/>
      <c r="P229" s="177"/>
      <c r="Q229" s="177"/>
      <c r="R229" s="177"/>
      <c r="S229" s="177"/>
      <c r="T229" s="178"/>
      <c r="U229" s="13"/>
      <c r="V229" s="13"/>
      <c r="W229" s="13"/>
      <c r="X229" s="13"/>
      <c r="Y229" s="13"/>
      <c r="Z229" s="13"/>
      <c r="AA229" s="13"/>
      <c r="AB229" s="13"/>
      <c r="AC229" s="13"/>
      <c r="AD229" s="13"/>
      <c r="AE229" s="13"/>
      <c r="AT229" s="173" t="s">
        <v>156</v>
      </c>
      <c r="AU229" s="173" t="s">
        <v>89</v>
      </c>
      <c r="AV229" s="13" t="s">
        <v>89</v>
      </c>
      <c r="AW229" s="13" t="s">
        <v>41</v>
      </c>
      <c r="AX229" s="13" t="s">
        <v>79</v>
      </c>
      <c r="AY229" s="173" t="s">
        <v>142</v>
      </c>
    </row>
    <row r="230" s="13" customFormat="1">
      <c r="A230" s="13"/>
      <c r="B230" s="171"/>
      <c r="C230" s="13"/>
      <c r="D230" s="172" t="s">
        <v>156</v>
      </c>
      <c r="E230" s="173" t="s">
        <v>3</v>
      </c>
      <c r="F230" s="174" t="s">
        <v>1061</v>
      </c>
      <c r="G230" s="13"/>
      <c r="H230" s="175">
        <v>212</v>
      </c>
      <c r="I230" s="13"/>
      <c r="J230" s="13"/>
      <c r="K230" s="13"/>
      <c r="L230" s="171"/>
      <c r="M230" s="176"/>
      <c r="N230" s="177"/>
      <c r="O230" s="177"/>
      <c r="P230" s="177"/>
      <c r="Q230" s="177"/>
      <c r="R230" s="177"/>
      <c r="S230" s="177"/>
      <c r="T230" s="178"/>
      <c r="U230" s="13"/>
      <c r="V230" s="13"/>
      <c r="W230" s="13"/>
      <c r="X230" s="13"/>
      <c r="Y230" s="13"/>
      <c r="Z230" s="13"/>
      <c r="AA230" s="13"/>
      <c r="AB230" s="13"/>
      <c r="AC230" s="13"/>
      <c r="AD230" s="13"/>
      <c r="AE230" s="13"/>
      <c r="AT230" s="173" t="s">
        <v>156</v>
      </c>
      <c r="AU230" s="173" t="s">
        <v>89</v>
      </c>
      <c r="AV230" s="13" t="s">
        <v>89</v>
      </c>
      <c r="AW230" s="13" t="s">
        <v>41</v>
      </c>
      <c r="AX230" s="13" t="s">
        <v>79</v>
      </c>
      <c r="AY230" s="173" t="s">
        <v>142</v>
      </c>
    </row>
    <row r="231" s="14" customFormat="1">
      <c r="A231" s="14"/>
      <c r="B231" s="179"/>
      <c r="C231" s="14"/>
      <c r="D231" s="172" t="s">
        <v>156</v>
      </c>
      <c r="E231" s="180" t="s">
        <v>3</v>
      </c>
      <c r="F231" s="181" t="s">
        <v>158</v>
      </c>
      <c r="G231" s="14"/>
      <c r="H231" s="182">
        <v>249</v>
      </c>
      <c r="I231" s="14"/>
      <c r="J231" s="14"/>
      <c r="K231" s="14"/>
      <c r="L231" s="179"/>
      <c r="M231" s="183"/>
      <c r="N231" s="184"/>
      <c r="O231" s="184"/>
      <c r="P231" s="184"/>
      <c r="Q231" s="184"/>
      <c r="R231" s="184"/>
      <c r="S231" s="184"/>
      <c r="T231" s="185"/>
      <c r="U231" s="14"/>
      <c r="V231" s="14"/>
      <c r="W231" s="14"/>
      <c r="X231" s="14"/>
      <c r="Y231" s="14"/>
      <c r="Z231" s="14"/>
      <c r="AA231" s="14"/>
      <c r="AB231" s="14"/>
      <c r="AC231" s="14"/>
      <c r="AD231" s="14"/>
      <c r="AE231" s="14"/>
      <c r="AT231" s="180" t="s">
        <v>156</v>
      </c>
      <c r="AU231" s="180" t="s">
        <v>89</v>
      </c>
      <c r="AV231" s="14" t="s">
        <v>151</v>
      </c>
      <c r="AW231" s="14" t="s">
        <v>4</v>
      </c>
      <c r="AX231" s="14" t="s">
        <v>87</v>
      </c>
      <c r="AY231" s="180" t="s">
        <v>142</v>
      </c>
    </row>
    <row r="232" s="2" customFormat="1" ht="16.5" customHeight="1">
      <c r="A232" s="33"/>
      <c r="B232" s="158"/>
      <c r="C232" s="159" t="s">
        <v>472</v>
      </c>
      <c r="D232" s="159" t="s">
        <v>145</v>
      </c>
      <c r="E232" s="160" t="s">
        <v>1062</v>
      </c>
      <c r="F232" s="161" t="s">
        <v>1063</v>
      </c>
      <c r="G232" s="162" t="s">
        <v>332</v>
      </c>
      <c r="H232" s="163">
        <v>504</v>
      </c>
      <c r="I232" s="164">
        <v>200</v>
      </c>
      <c r="J232" s="164">
        <f>ROUND(I232*H232,2)</f>
        <v>100800</v>
      </c>
      <c r="K232" s="161" t="s">
        <v>316</v>
      </c>
      <c r="L232" s="34"/>
      <c r="M232" s="165" t="s">
        <v>3</v>
      </c>
      <c r="N232" s="166" t="s">
        <v>52</v>
      </c>
      <c r="O232" s="167">
        <v>0.035000000000000003</v>
      </c>
      <c r="P232" s="167">
        <f>O232*H232</f>
        <v>17.640000000000001</v>
      </c>
      <c r="Q232" s="167">
        <v>0.51000000000000001</v>
      </c>
      <c r="R232" s="167">
        <f>Q232*H232</f>
        <v>257.04000000000002</v>
      </c>
      <c r="S232" s="167">
        <v>0</v>
      </c>
      <c r="T232" s="168">
        <f>S232*H232</f>
        <v>0</v>
      </c>
      <c r="U232" s="33"/>
      <c r="V232" s="33"/>
      <c r="W232" s="33"/>
      <c r="X232" s="33"/>
      <c r="Y232" s="33"/>
      <c r="Z232" s="33"/>
      <c r="AA232" s="33"/>
      <c r="AB232" s="33"/>
      <c r="AC232" s="33"/>
      <c r="AD232" s="33"/>
      <c r="AE232" s="33"/>
      <c r="AR232" s="169" t="s">
        <v>151</v>
      </c>
      <c r="AT232" s="169" t="s">
        <v>145</v>
      </c>
      <c r="AU232" s="169" t="s">
        <v>89</v>
      </c>
      <c r="AY232" s="19" t="s">
        <v>142</v>
      </c>
      <c r="BE232" s="170">
        <f>IF(N232="základní",J232,0)</f>
        <v>0</v>
      </c>
      <c r="BF232" s="170">
        <f>IF(N232="snížená",J232,0)</f>
        <v>0</v>
      </c>
      <c r="BG232" s="170">
        <f>IF(N232="zákl. přenesená",J232,0)</f>
        <v>100800</v>
      </c>
      <c r="BH232" s="170">
        <f>IF(N232="sníž. přenesená",J232,0)</f>
        <v>0</v>
      </c>
      <c r="BI232" s="170">
        <f>IF(N232="nulová",J232,0)</f>
        <v>0</v>
      </c>
      <c r="BJ232" s="19" t="s">
        <v>151</v>
      </c>
      <c r="BK232" s="170">
        <f>ROUND(I232*H232,2)</f>
        <v>100800</v>
      </c>
      <c r="BL232" s="19" t="s">
        <v>151</v>
      </c>
      <c r="BM232" s="169" t="s">
        <v>1064</v>
      </c>
    </row>
    <row r="233" s="13" customFormat="1">
      <c r="A233" s="13"/>
      <c r="B233" s="171"/>
      <c r="C233" s="13"/>
      <c r="D233" s="172" t="s">
        <v>156</v>
      </c>
      <c r="E233" s="173" t="s">
        <v>3</v>
      </c>
      <c r="F233" s="174" t="s">
        <v>1065</v>
      </c>
      <c r="G233" s="13"/>
      <c r="H233" s="175">
        <v>47</v>
      </c>
      <c r="I233" s="13"/>
      <c r="J233" s="13"/>
      <c r="K233" s="13"/>
      <c r="L233" s="171"/>
      <c r="M233" s="176"/>
      <c r="N233" s="177"/>
      <c r="O233" s="177"/>
      <c r="P233" s="177"/>
      <c r="Q233" s="177"/>
      <c r="R233" s="177"/>
      <c r="S233" s="177"/>
      <c r="T233" s="178"/>
      <c r="U233" s="13"/>
      <c r="V233" s="13"/>
      <c r="W233" s="13"/>
      <c r="X233" s="13"/>
      <c r="Y233" s="13"/>
      <c r="Z233" s="13"/>
      <c r="AA233" s="13"/>
      <c r="AB233" s="13"/>
      <c r="AC233" s="13"/>
      <c r="AD233" s="13"/>
      <c r="AE233" s="13"/>
      <c r="AT233" s="173" t="s">
        <v>156</v>
      </c>
      <c r="AU233" s="173" t="s">
        <v>89</v>
      </c>
      <c r="AV233" s="13" t="s">
        <v>89</v>
      </c>
      <c r="AW233" s="13" t="s">
        <v>41</v>
      </c>
      <c r="AX233" s="13" t="s">
        <v>79</v>
      </c>
      <c r="AY233" s="173" t="s">
        <v>142</v>
      </c>
    </row>
    <row r="234" s="13" customFormat="1">
      <c r="A234" s="13"/>
      <c r="B234" s="171"/>
      <c r="C234" s="13"/>
      <c r="D234" s="172" t="s">
        <v>156</v>
      </c>
      <c r="E234" s="173" t="s">
        <v>3</v>
      </c>
      <c r="F234" s="174" t="s">
        <v>1066</v>
      </c>
      <c r="G234" s="13"/>
      <c r="H234" s="175">
        <v>457</v>
      </c>
      <c r="I234" s="13"/>
      <c r="J234" s="13"/>
      <c r="K234" s="13"/>
      <c r="L234" s="171"/>
      <c r="M234" s="176"/>
      <c r="N234" s="177"/>
      <c r="O234" s="177"/>
      <c r="P234" s="177"/>
      <c r="Q234" s="177"/>
      <c r="R234" s="177"/>
      <c r="S234" s="177"/>
      <c r="T234" s="178"/>
      <c r="U234" s="13"/>
      <c r="V234" s="13"/>
      <c r="W234" s="13"/>
      <c r="X234" s="13"/>
      <c r="Y234" s="13"/>
      <c r="Z234" s="13"/>
      <c r="AA234" s="13"/>
      <c r="AB234" s="13"/>
      <c r="AC234" s="13"/>
      <c r="AD234" s="13"/>
      <c r="AE234" s="13"/>
      <c r="AT234" s="173" t="s">
        <v>156</v>
      </c>
      <c r="AU234" s="173" t="s">
        <v>89</v>
      </c>
      <c r="AV234" s="13" t="s">
        <v>89</v>
      </c>
      <c r="AW234" s="13" t="s">
        <v>41</v>
      </c>
      <c r="AX234" s="13" t="s">
        <v>79</v>
      </c>
      <c r="AY234" s="173" t="s">
        <v>142</v>
      </c>
    </row>
    <row r="235" s="14" customFormat="1">
      <c r="A235" s="14"/>
      <c r="B235" s="179"/>
      <c r="C235" s="14"/>
      <c r="D235" s="172" t="s">
        <v>156</v>
      </c>
      <c r="E235" s="180" t="s">
        <v>3</v>
      </c>
      <c r="F235" s="181" t="s">
        <v>158</v>
      </c>
      <c r="G235" s="14"/>
      <c r="H235" s="182">
        <v>504</v>
      </c>
      <c r="I235" s="14"/>
      <c r="J235" s="14"/>
      <c r="K235" s="14"/>
      <c r="L235" s="179"/>
      <c r="M235" s="183"/>
      <c r="N235" s="184"/>
      <c r="O235" s="184"/>
      <c r="P235" s="184"/>
      <c r="Q235" s="184"/>
      <c r="R235" s="184"/>
      <c r="S235" s="184"/>
      <c r="T235" s="185"/>
      <c r="U235" s="14"/>
      <c r="V235" s="14"/>
      <c r="W235" s="14"/>
      <c r="X235" s="14"/>
      <c r="Y235" s="14"/>
      <c r="Z235" s="14"/>
      <c r="AA235" s="14"/>
      <c r="AB235" s="14"/>
      <c r="AC235" s="14"/>
      <c r="AD235" s="14"/>
      <c r="AE235" s="14"/>
      <c r="AT235" s="180" t="s">
        <v>156</v>
      </c>
      <c r="AU235" s="180" t="s">
        <v>89</v>
      </c>
      <c r="AV235" s="14" t="s">
        <v>151</v>
      </c>
      <c r="AW235" s="14" t="s">
        <v>4</v>
      </c>
      <c r="AX235" s="14" t="s">
        <v>87</v>
      </c>
      <c r="AY235" s="180" t="s">
        <v>142</v>
      </c>
    </row>
    <row r="236" s="2" customFormat="1" ht="24" customHeight="1">
      <c r="A236" s="33"/>
      <c r="B236" s="158"/>
      <c r="C236" s="159" t="s">
        <v>476</v>
      </c>
      <c r="D236" s="159" t="s">
        <v>145</v>
      </c>
      <c r="E236" s="160" t="s">
        <v>1067</v>
      </c>
      <c r="F236" s="161" t="s">
        <v>1068</v>
      </c>
      <c r="G236" s="162" t="s">
        <v>332</v>
      </c>
      <c r="H236" s="163">
        <v>1387</v>
      </c>
      <c r="I236" s="164">
        <v>232</v>
      </c>
      <c r="J236" s="164">
        <f>ROUND(I236*H236,2)</f>
        <v>321784</v>
      </c>
      <c r="K236" s="161" t="s">
        <v>316</v>
      </c>
      <c r="L236" s="34"/>
      <c r="M236" s="165" t="s">
        <v>3</v>
      </c>
      <c r="N236" s="166" t="s">
        <v>52</v>
      </c>
      <c r="O236" s="167">
        <v>0.028000000000000001</v>
      </c>
      <c r="P236" s="167">
        <f>O236*H236</f>
        <v>38.835999999999999</v>
      </c>
      <c r="Q236" s="167">
        <v>0.37190000000000001</v>
      </c>
      <c r="R236" s="167">
        <f>Q236*H236</f>
        <v>515.82529999999997</v>
      </c>
      <c r="S236" s="167">
        <v>0</v>
      </c>
      <c r="T236" s="168">
        <f>S236*H236</f>
        <v>0</v>
      </c>
      <c r="U236" s="33"/>
      <c r="V236" s="33"/>
      <c r="W236" s="33"/>
      <c r="X236" s="33"/>
      <c r="Y236" s="33"/>
      <c r="Z236" s="33"/>
      <c r="AA236" s="33"/>
      <c r="AB236" s="33"/>
      <c r="AC236" s="33"/>
      <c r="AD236" s="33"/>
      <c r="AE236" s="33"/>
      <c r="AR236" s="169" t="s">
        <v>151</v>
      </c>
      <c r="AT236" s="169" t="s">
        <v>145</v>
      </c>
      <c r="AU236" s="169" t="s">
        <v>89</v>
      </c>
      <c r="AY236" s="19" t="s">
        <v>142</v>
      </c>
      <c r="BE236" s="170">
        <f>IF(N236="základní",J236,0)</f>
        <v>0</v>
      </c>
      <c r="BF236" s="170">
        <f>IF(N236="snížená",J236,0)</f>
        <v>0</v>
      </c>
      <c r="BG236" s="170">
        <f>IF(N236="zákl. přenesená",J236,0)</f>
        <v>321784</v>
      </c>
      <c r="BH236" s="170">
        <f>IF(N236="sníž. přenesená",J236,0)</f>
        <v>0</v>
      </c>
      <c r="BI236" s="170">
        <f>IF(N236="nulová",J236,0)</f>
        <v>0</v>
      </c>
      <c r="BJ236" s="19" t="s">
        <v>151</v>
      </c>
      <c r="BK236" s="170">
        <f>ROUND(I236*H236,2)</f>
        <v>321784</v>
      </c>
      <c r="BL236" s="19" t="s">
        <v>151</v>
      </c>
      <c r="BM236" s="169" t="s">
        <v>1069</v>
      </c>
    </row>
    <row r="237" s="2" customFormat="1">
      <c r="A237" s="33"/>
      <c r="B237" s="34"/>
      <c r="C237" s="33"/>
      <c r="D237" s="172" t="s">
        <v>318</v>
      </c>
      <c r="E237" s="33"/>
      <c r="F237" s="186" t="s">
        <v>1070</v>
      </c>
      <c r="G237" s="33"/>
      <c r="H237" s="33"/>
      <c r="I237" s="33"/>
      <c r="J237" s="33"/>
      <c r="K237" s="33"/>
      <c r="L237" s="34"/>
      <c r="M237" s="187"/>
      <c r="N237" s="188"/>
      <c r="O237" s="67"/>
      <c r="P237" s="67"/>
      <c r="Q237" s="67"/>
      <c r="R237" s="67"/>
      <c r="S237" s="67"/>
      <c r="T237" s="68"/>
      <c r="U237" s="33"/>
      <c r="V237" s="33"/>
      <c r="W237" s="33"/>
      <c r="X237" s="33"/>
      <c r="Y237" s="33"/>
      <c r="Z237" s="33"/>
      <c r="AA237" s="33"/>
      <c r="AB237" s="33"/>
      <c r="AC237" s="33"/>
      <c r="AD237" s="33"/>
      <c r="AE237" s="33"/>
      <c r="AT237" s="19" t="s">
        <v>318</v>
      </c>
      <c r="AU237" s="19" t="s">
        <v>89</v>
      </c>
    </row>
    <row r="238" s="13" customFormat="1">
      <c r="A238" s="13"/>
      <c r="B238" s="171"/>
      <c r="C238" s="13"/>
      <c r="D238" s="172" t="s">
        <v>156</v>
      </c>
      <c r="E238" s="173" t="s">
        <v>3</v>
      </c>
      <c r="F238" s="174" t="s">
        <v>1071</v>
      </c>
      <c r="G238" s="13"/>
      <c r="H238" s="175">
        <v>1387</v>
      </c>
      <c r="I238" s="13"/>
      <c r="J238" s="13"/>
      <c r="K238" s="13"/>
      <c r="L238" s="171"/>
      <c r="M238" s="176"/>
      <c r="N238" s="177"/>
      <c r="O238" s="177"/>
      <c r="P238" s="177"/>
      <c r="Q238" s="177"/>
      <c r="R238" s="177"/>
      <c r="S238" s="177"/>
      <c r="T238" s="178"/>
      <c r="U238" s="13"/>
      <c r="V238" s="13"/>
      <c r="W238" s="13"/>
      <c r="X238" s="13"/>
      <c r="Y238" s="13"/>
      <c r="Z238" s="13"/>
      <c r="AA238" s="13"/>
      <c r="AB238" s="13"/>
      <c r="AC238" s="13"/>
      <c r="AD238" s="13"/>
      <c r="AE238" s="13"/>
      <c r="AT238" s="173" t="s">
        <v>156</v>
      </c>
      <c r="AU238" s="173" t="s">
        <v>89</v>
      </c>
      <c r="AV238" s="13" t="s">
        <v>89</v>
      </c>
      <c r="AW238" s="13" t="s">
        <v>41</v>
      </c>
      <c r="AX238" s="13" t="s">
        <v>79</v>
      </c>
      <c r="AY238" s="173" t="s">
        <v>142</v>
      </c>
    </row>
    <row r="239" s="14" customFormat="1">
      <c r="A239" s="14"/>
      <c r="B239" s="179"/>
      <c r="C239" s="14"/>
      <c r="D239" s="172" t="s">
        <v>156</v>
      </c>
      <c r="E239" s="180" t="s">
        <v>3</v>
      </c>
      <c r="F239" s="181" t="s">
        <v>158</v>
      </c>
      <c r="G239" s="14"/>
      <c r="H239" s="182">
        <v>1387</v>
      </c>
      <c r="I239" s="14"/>
      <c r="J239" s="14"/>
      <c r="K239" s="14"/>
      <c r="L239" s="179"/>
      <c r="M239" s="183"/>
      <c r="N239" s="184"/>
      <c r="O239" s="184"/>
      <c r="P239" s="184"/>
      <c r="Q239" s="184"/>
      <c r="R239" s="184"/>
      <c r="S239" s="184"/>
      <c r="T239" s="185"/>
      <c r="U239" s="14"/>
      <c r="V239" s="14"/>
      <c r="W239" s="14"/>
      <c r="X239" s="14"/>
      <c r="Y239" s="14"/>
      <c r="Z239" s="14"/>
      <c r="AA239" s="14"/>
      <c r="AB239" s="14"/>
      <c r="AC239" s="14"/>
      <c r="AD239" s="14"/>
      <c r="AE239" s="14"/>
      <c r="AT239" s="180" t="s">
        <v>156</v>
      </c>
      <c r="AU239" s="180" t="s">
        <v>89</v>
      </c>
      <c r="AV239" s="14" t="s">
        <v>151</v>
      </c>
      <c r="AW239" s="14" t="s">
        <v>4</v>
      </c>
      <c r="AX239" s="14" t="s">
        <v>87</v>
      </c>
      <c r="AY239" s="180" t="s">
        <v>142</v>
      </c>
    </row>
    <row r="240" s="2" customFormat="1" ht="24" customHeight="1">
      <c r="A240" s="33"/>
      <c r="B240" s="158"/>
      <c r="C240" s="159" t="s">
        <v>482</v>
      </c>
      <c r="D240" s="159" t="s">
        <v>145</v>
      </c>
      <c r="E240" s="160" t="s">
        <v>1072</v>
      </c>
      <c r="F240" s="161" t="s">
        <v>1073</v>
      </c>
      <c r="G240" s="162" t="s">
        <v>332</v>
      </c>
      <c r="H240" s="163">
        <v>22</v>
      </c>
      <c r="I240" s="164">
        <v>274</v>
      </c>
      <c r="J240" s="164">
        <f>ROUND(I240*H240,2)</f>
        <v>6028</v>
      </c>
      <c r="K240" s="161" t="s">
        <v>316</v>
      </c>
      <c r="L240" s="34"/>
      <c r="M240" s="165" t="s">
        <v>3</v>
      </c>
      <c r="N240" s="166" t="s">
        <v>52</v>
      </c>
      <c r="O240" s="167">
        <v>0.021000000000000001</v>
      </c>
      <c r="P240" s="167">
        <f>O240*H240</f>
        <v>0.46200000000000002</v>
      </c>
      <c r="Q240" s="167">
        <v>0.15826000000000001</v>
      </c>
      <c r="R240" s="167">
        <f>Q240*H240</f>
        <v>3.4817200000000001</v>
      </c>
      <c r="S240" s="167">
        <v>0</v>
      </c>
      <c r="T240" s="168">
        <f>S240*H240</f>
        <v>0</v>
      </c>
      <c r="U240" s="33"/>
      <c r="V240" s="33"/>
      <c r="W240" s="33"/>
      <c r="X240" s="33"/>
      <c r="Y240" s="33"/>
      <c r="Z240" s="33"/>
      <c r="AA240" s="33"/>
      <c r="AB240" s="33"/>
      <c r="AC240" s="33"/>
      <c r="AD240" s="33"/>
      <c r="AE240" s="33"/>
      <c r="AR240" s="169" t="s">
        <v>151</v>
      </c>
      <c r="AT240" s="169" t="s">
        <v>145</v>
      </c>
      <c r="AU240" s="169" t="s">
        <v>89</v>
      </c>
      <c r="AY240" s="19" t="s">
        <v>142</v>
      </c>
      <c r="BE240" s="170">
        <f>IF(N240="základní",J240,0)</f>
        <v>0</v>
      </c>
      <c r="BF240" s="170">
        <f>IF(N240="snížená",J240,0)</f>
        <v>0</v>
      </c>
      <c r="BG240" s="170">
        <f>IF(N240="zákl. přenesená",J240,0)</f>
        <v>6028</v>
      </c>
      <c r="BH240" s="170">
        <f>IF(N240="sníž. přenesená",J240,0)</f>
        <v>0</v>
      </c>
      <c r="BI240" s="170">
        <f>IF(N240="nulová",J240,0)</f>
        <v>0</v>
      </c>
      <c r="BJ240" s="19" t="s">
        <v>151</v>
      </c>
      <c r="BK240" s="170">
        <f>ROUND(I240*H240,2)</f>
        <v>6028</v>
      </c>
      <c r="BL240" s="19" t="s">
        <v>151</v>
      </c>
      <c r="BM240" s="169" t="s">
        <v>1074</v>
      </c>
    </row>
    <row r="241" s="2" customFormat="1">
      <c r="A241" s="33"/>
      <c r="B241" s="34"/>
      <c r="C241" s="33"/>
      <c r="D241" s="172" t="s">
        <v>318</v>
      </c>
      <c r="E241" s="33"/>
      <c r="F241" s="186" t="s">
        <v>1075</v>
      </c>
      <c r="G241" s="33"/>
      <c r="H241" s="33"/>
      <c r="I241" s="33"/>
      <c r="J241" s="33"/>
      <c r="K241" s="33"/>
      <c r="L241" s="34"/>
      <c r="M241" s="187"/>
      <c r="N241" s="188"/>
      <c r="O241" s="67"/>
      <c r="P241" s="67"/>
      <c r="Q241" s="67"/>
      <c r="R241" s="67"/>
      <c r="S241" s="67"/>
      <c r="T241" s="68"/>
      <c r="U241" s="33"/>
      <c r="V241" s="33"/>
      <c r="W241" s="33"/>
      <c r="X241" s="33"/>
      <c r="Y241" s="33"/>
      <c r="Z241" s="33"/>
      <c r="AA241" s="33"/>
      <c r="AB241" s="33"/>
      <c r="AC241" s="33"/>
      <c r="AD241" s="33"/>
      <c r="AE241" s="33"/>
      <c r="AT241" s="19" t="s">
        <v>318</v>
      </c>
      <c r="AU241" s="19" t="s">
        <v>89</v>
      </c>
    </row>
    <row r="242" s="13" customFormat="1">
      <c r="A242" s="13"/>
      <c r="B242" s="171"/>
      <c r="C242" s="13"/>
      <c r="D242" s="172" t="s">
        <v>156</v>
      </c>
      <c r="E242" s="173" t="s">
        <v>3</v>
      </c>
      <c r="F242" s="174" t="s">
        <v>256</v>
      </c>
      <c r="G242" s="13"/>
      <c r="H242" s="175">
        <v>22</v>
      </c>
      <c r="I242" s="13"/>
      <c r="J242" s="13"/>
      <c r="K242" s="13"/>
      <c r="L242" s="171"/>
      <c r="M242" s="176"/>
      <c r="N242" s="177"/>
      <c r="O242" s="177"/>
      <c r="P242" s="177"/>
      <c r="Q242" s="177"/>
      <c r="R242" s="177"/>
      <c r="S242" s="177"/>
      <c r="T242" s="178"/>
      <c r="U242" s="13"/>
      <c r="V242" s="13"/>
      <c r="W242" s="13"/>
      <c r="X242" s="13"/>
      <c r="Y242" s="13"/>
      <c r="Z242" s="13"/>
      <c r="AA242" s="13"/>
      <c r="AB242" s="13"/>
      <c r="AC242" s="13"/>
      <c r="AD242" s="13"/>
      <c r="AE242" s="13"/>
      <c r="AT242" s="173" t="s">
        <v>156</v>
      </c>
      <c r="AU242" s="173" t="s">
        <v>89</v>
      </c>
      <c r="AV242" s="13" t="s">
        <v>89</v>
      </c>
      <c r="AW242" s="13" t="s">
        <v>41</v>
      </c>
      <c r="AX242" s="13" t="s">
        <v>79</v>
      </c>
      <c r="AY242" s="173" t="s">
        <v>142</v>
      </c>
    </row>
    <row r="243" s="14" customFormat="1">
      <c r="A243" s="14"/>
      <c r="B243" s="179"/>
      <c r="C243" s="14"/>
      <c r="D243" s="172" t="s">
        <v>156</v>
      </c>
      <c r="E243" s="180" t="s">
        <v>3</v>
      </c>
      <c r="F243" s="181" t="s">
        <v>158</v>
      </c>
      <c r="G243" s="14"/>
      <c r="H243" s="182">
        <v>22</v>
      </c>
      <c r="I243" s="14"/>
      <c r="J243" s="14"/>
      <c r="K243" s="14"/>
      <c r="L243" s="179"/>
      <c r="M243" s="183"/>
      <c r="N243" s="184"/>
      <c r="O243" s="184"/>
      <c r="P243" s="184"/>
      <c r="Q243" s="184"/>
      <c r="R243" s="184"/>
      <c r="S243" s="184"/>
      <c r="T243" s="185"/>
      <c r="U243" s="14"/>
      <c r="V243" s="14"/>
      <c r="W243" s="14"/>
      <c r="X243" s="14"/>
      <c r="Y243" s="14"/>
      <c r="Z243" s="14"/>
      <c r="AA243" s="14"/>
      <c r="AB243" s="14"/>
      <c r="AC243" s="14"/>
      <c r="AD243" s="14"/>
      <c r="AE243" s="14"/>
      <c r="AT243" s="180" t="s">
        <v>156</v>
      </c>
      <c r="AU243" s="180" t="s">
        <v>89</v>
      </c>
      <c r="AV243" s="14" t="s">
        <v>151</v>
      </c>
      <c r="AW243" s="14" t="s">
        <v>4</v>
      </c>
      <c r="AX243" s="14" t="s">
        <v>87</v>
      </c>
      <c r="AY243" s="180" t="s">
        <v>142</v>
      </c>
    </row>
    <row r="244" s="2" customFormat="1" ht="16.5" customHeight="1">
      <c r="A244" s="33"/>
      <c r="B244" s="158"/>
      <c r="C244" s="159" t="s">
        <v>486</v>
      </c>
      <c r="D244" s="159" t="s">
        <v>145</v>
      </c>
      <c r="E244" s="160" t="s">
        <v>1076</v>
      </c>
      <c r="F244" s="161" t="s">
        <v>1077</v>
      </c>
      <c r="G244" s="162" t="s">
        <v>332</v>
      </c>
      <c r="H244" s="163">
        <v>22</v>
      </c>
      <c r="I244" s="164">
        <v>18.899999999999999</v>
      </c>
      <c r="J244" s="164">
        <f>ROUND(I244*H244,2)</f>
        <v>415.80000000000001</v>
      </c>
      <c r="K244" s="161" t="s">
        <v>316</v>
      </c>
      <c r="L244" s="34"/>
      <c r="M244" s="165" t="s">
        <v>3</v>
      </c>
      <c r="N244" s="166" t="s">
        <v>52</v>
      </c>
      <c r="O244" s="167">
        <v>0.0040000000000000001</v>
      </c>
      <c r="P244" s="167">
        <f>O244*H244</f>
        <v>0.087999999999999995</v>
      </c>
      <c r="Q244" s="167">
        <v>0.0060099999999999997</v>
      </c>
      <c r="R244" s="167">
        <f>Q244*H244</f>
        <v>0.13222</v>
      </c>
      <c r="S244" s="167">
        <v>0</v>
      </c>
      <c r="T244" s="168">
        <f>S244*H244</f>
        <v>0</v>
      </c>
      <c r="U244" s="33"/>
      <c r="V244" s="33"/>
      <c r="W244" s="33"/>
      <c r="X244" s="33"/>
      <c r="Y244" s="33"/>
      <c r="Z244" s="33"/>
      <c r="AA244" s="33"/>
      <c r="AB244" s="33"/>
      <c r="AC244" s="33"/>
      <c r="AD244" s="33"/>
      <c r="AE244" s="33"/>
      <c r="AR244" s="169" t="s">
        <v>151</v>
      </c>
      <c r="AT244" s="169" t="s">
        <v>145</v>
      </c>
      <c r="AU244" s="169" t="s">
        <v>89</v>
      </c>
      <c r="AY244" s="19" t="s">
        <v>142</v>
      </c>
      <c r="BE244" s="170">
        <f>IF(N244="základní",J244,0)</f>
        <v>0</v>
      </c>
      <c r="BF244" s="170">
        <f>IF(N244="snížená",J244,0)</f>
        <v>0</v>
      </c>
      <c r="BG244" s="170">
        <f>IF(N244="zákl. přenesená",J244,0)</f>
        <v>415.80000000000001</v>
      </c>
      <c r="BH244" s="170">
        <f>IF(N244="sníž. přenesená",J244,0)</f>
        <v>0</v>
      </c>
      <c r="BI244" s="170">
        <f>IF(N244="nulová",J244,0)</f>
        <v>0</v>
      </c>
      <c r="BJ244" s="19" t="s">
        <v>151</v>
      </c>
      <c r="BK244" s="170">
        <f>ROUND(I244*H244,2)</f>
        <v>415.80000000000001</v>
      </c>
      <c r="BL244" s="19" t="s">
        <v>151</v>
      </c>
      <c r="BM244" s="169" t="s">
        <v>1078</v>
      </c>
    </row>
    <row r="245" s="13" customFormat="1">
      <c r="A245" s="13"/>
      <c r="B245" s="171"/>
      <c r="C245" s="13"/>
      <c r="D245" s="172" t="s">
        <v>156</v>
      </c>
      <c r="E245" s="173" t="s">
        <v>3</v>
      </c>
      <c r="F245" s="174" t="s">
        <v>256</v>
      </c>
      <c r="G245" s="13"/>
      <c r="H245" s="175">
        <v>22</v>
      </c>
      <c r="I245" s="13"/>
      <c r="J245" s="13"/>
      <c r="K245" s="13"/>
      <c r="L245" s="171"/>
      <c r="M245" s="176"/>
      <c r="N245" s="177"/>
      <c r="O245" s="177"/>
      <c r="P245" s="177"/>
      <c r="Q245" s="177"/>
      <c r="R245" s="177"/>
      <c r="S245" s="177"/>
      <c r="T245" s="178"/>
      <c r="U245" s="13"/>
      <c r="V245" s="13"/>
      <c r="W245" s="13"/>
      <c r="X245" s="13"/>
      <c r="Y245" s="13"/>
      <c r="Z245" s="13"/>
      <c r="AA245" s="13"/>
      <c r="AB245" s="13"/>
      <c r="AC245" s="13"/>
      <c r="AD245" s="13"/>
      <c r="AE245" s="13"/>
      <c r="AT245" s="173" t="s">
        <v>156</v>
      </c>
      <c r="AU245" s="173" t="s">
        <v>89</v>
      </c>
      <c r="AV245" s="13" t="s">
        <v>89</v>
      </c>
      <c r="AW245" s="13" t="s">
        <v>41</v>
      </c>
      <c r="AX245" s="13" t="s">
        <v>79</v>
      </c>
      <c r="AY245" s="173" t="s">
        <v>142</v>
      </c>
    </row>
    <row r="246" s="14" customFormat="1">
      <c r="A246" s="14"/>
      <c r="B246" s="179"/>
      <c r="C246" s="14"/>
      <c r="D246" s="172" t="s">
        <v>156</v>
      </c>
      <c r="E246" s="180" t="s">
        <v>3</v>
      </c>
      <c r="F246" s="181" t="s">
        <v>158</v>
      </c>
      <c r="G246" s="14"/>
      <c r="H246" s="182">
        <v>22</v>
      </c>
      <c r="I246" s="14"/>
      <c r="J246" s="14"/>
      <c r="K246" s="14"/>
      <c r="L246" s="179"/>
      <c r="M246" s="183"/>
      <c r="N246" s="184"/>
      <c r="O246" s="184"/>
      <c r="P246" s="184"/>
      <c r="Q246" s="184"/>
      <c r="R246" s="184"/>
      <c r="S246" s="184"/>
      <c r="T246" s="185"/>
      <c r="U246" s="14"/>
      <c r="V246" s="14"/>
      <c r="W246" s="14"/>
      <c r="X246" s="14"/>
      <c r="Y246" s="14"/>
      <c r="Z246" s="14"/>
      <c r="AA246" s="14"/>
      <c r="AB246" s="14"/>
      <c r="AC246" s="14"/>
      <c r="AD246" s="14"/>
      <c r="AE246" s="14"/>
      <c r="AT246" s="180" t="s">
        <v>156</v>
      </c>
      <c r="AU246" s="180" t="s">
        <v>89</v>
      </c>
      <c r="AV246" s="14" t="s">
        <v>151</v>
      </c>
      <c r="AW246" s="14" t="s">
        <v>4</v>
      </c>
      <c r="AX246" s="14" t="s">
        <v>87</v>
      </c>
      <c r="AY246" s="180" t="s">
        <v>142</v>
      </c>
    </row>
    <row r="247" s="2" customFormat="1" ht="16.5" customHeight="1">
      <c r="A247" s="33"/>
      <c r="B247" s="158"/>
      <c r="C247" s="159" t="s">
        <v>492</v>
      </c>
      <c r="D247" s="159" t="s">
        <v>145</v>
      </c>
      <c r="E247" s="160" t="s">
        <v>1079</v>
      </c>
      <c r="F247" s="161" t="s">
        <v>1080</v>
      </c>
      <c r="G247" s="162" t="s">
        <v>332</v>
      </c>
      <c r="H247" s="163">
        <v>26</v>
      </c>
      <c r="I247" s="164">
        <v>8.0299999999999994</v>
      </c>
      <c r="J247" s="164">
        <f>ROUND(I247*H247,2)</f>
        <v>208.78</v>
      </c>
      <c r="K247" s="161" t="s">
        <v>316</v>
      </c>
      <c r="L247" s="34"/>
      <c r="M247" s="165" t="s">
        <v>3</v>
      </c>
      <c r="N247" s="166" t="s">
        <v>52</v>
      </c>
      <c r="O247" s="167">
        <v>0.002</v>
      </c>
      <c r="P247" s="167">
        <f>O247*H247</f>
        <v>0.052000000000000005</v>
      </c>
      <c r="Q247" s="167">
        <v>0.00051000000000000004</v>
      </c>
      <c r="R247" s="167">
        <f>Q247*H247</f>
        <v>0.013260000000000001</v>
      </c>
      <c r="S247" s="167">
        <v>0</v>
      </c>
      <c r="T247" s="168">
        <f>S247*H247</f>
        <v>0</v>
      </c>
      <c r="U247" s="33"/>
      <c r="V247" s="33"/>
      <c r="W247" s="33"/>
      <c r="X247" s="33"/>
      <c r="Y247" s="33"/>
      <c r="Z247" s="33"/>
      <c r="AA247" s="33"/>
      <c r="AB247" s="33"/>
      <c r="AC247" s="33"/>
      <c r="AD247" s="33"/>
      <c r="AE247" s="33"/>
      <c r="AR247" s="169" t="s">
        <v>151</v>
      </c>
      <c r="AT247" s="169" t="s">
        <v>145</v>
      </c>
      <c r="AU247" s="169" t="s">
        <v>89</v>
      </c>
      <c r="AY247" s="19" t="s">
        <v>142</v>
      </c>
      <c r="BE247" s="170">
        <f>IF(N247="základní",J247,0)</f>
        <v>0</v>
      </c>
      <c r="BF247" s="170">
        <f>IF(N247="snížená",J247,0)</f>
        <v>0</v>
      </c>
      <c r="BG247" s="170">
        <f>IF(N247="zákl. přenesená",J247,0)</f>
        <v>208.78</v>
      </c>
      <c r="BH247" s="170">
        <f>IF(N247="sníž. přenesená",J247,0)</f>
        <v>0</v>
      </c>
      <c r="BI247" s="170">
        <f>IF(N247="nulová",J247,0)</f>
        <v>0</v>
      </c>
      <c r="BJ247" s="19" t="s">
        <v>151</v>
      </c>
      <c r="BK247" s="170">
        <f>ROUND(I247*H247,2)</f>
        <v>208.78</v>
      </c>
      <c r="BL247" s="19" t="s">
        <v>151</v>
      </c>
      <c r="BM247" s="169" t="s">
        <v>1081</v>
      </c>
    </row>
    <row r="248" s="13" customFormat="1">
      <c r="A248" s="13"/>
      <c r="B248" s="171"/>
      <c r="C248" s="13"/>
      <c r="D248" s="172" t="s">
        <v>156</v>
      </c>
      <c r="E248" s="173" t="s">
        <v>3</v>
      </c>
      <c r="F248" s="174" t="s">
        <v>1082</v>
      </c>
      <c r="G248" s="13"/>
      <c r="H248" s="175">
        <v>26</v>
      </c>
      <c r="I248" s="13"/>
      <c r="J248" s="13"/>
      <c r="K248" s="13"/>
      <c r="L248" s="171"/>
      <c r="M248" s="176"/>
      <c r="N248" s="177"/>
      <c r="O248" s="177"/>
      <c r="P248" s="177"/>
      <c r="Q248" s="177"/>
      <c r="R248" s="177"/>
      <c r="S248" s="177"/>
      <c r="T248" s="178"/>
      <c r="U248" s="13"/>
      <c r="V248" s="13"/>
      <c r="W248" s="13"/>
      <c r="X248" s="13"/>
      <c r="Y248" s="13"/>
      <c r="Z248" s="13"/>
      <c r="AA248" s="13"/>
      <c r="AB248" s="13"/>
      <c r="AC248" s="13"/>
      <c r="AD248" s="13"/>
      <c r="AE248" s="13"/>
      <c r="AT248" s="173" t="s">
        <v>156</v>
      </c>
      <c r="AU248" s="173" t="s">
        <v>89</v>
      </c>
      <c r="AV248" s="13" t="s">
        <v>89</v>
      </c>
      <c r="AW248" s="13" t="s">
        <v>41</v>
      </c>
      <c r="AX248" s="13" t="s">
        <v>79</v>
      </c>
      <c r="AY248" s="173" t="s">
        <v>142</v>
      </c>
    </row>
    <row r="249" s="14" customFormat="1">
      <c r="A249" s="14"/>
      <c r="B249" s="179"/>
      <c r="C249" s="14"/>
      <c r="D249" s="172" t="s">
        <v>156</v>
      </c>
      <c r="E249" s="180" t="s">
        <v>3</v>
      </c>
      <c r="F249" s="181" t="s">
        <v>158</v>
      </c>
      <c r="G249" s="14"/>
      <c r="H249" s="182">
        <v>26</v>
      </c>
      <c r="I249" s="14"/>
      <c r="J249" s="14"/>
      <c r="K249" s="14"/>
      <c r="L249" s="179"/>
      <c r="M249" s="183"/>
      <c r="N249" s="184"/>
      <c r="O249" s="184"/>
      <c r="P249" s="184"/>
      <c r="Q249" s="184"/>
      <c r="R249" s="184"/>
      <c r="S249" s="184"/>
      <c r="T249" s="185"/>
      <c r="U249" s="14"/>
      <c r="V249" s="14"/>
      <c r="W249" s="14"/>
      <c r="X249" s="14"/>
      <c r="Y249" s="14"/>
      <c r="Z249" s="14"/>
      <c r="AA249" s="14"/>
      <c r="AB249" s="14"/>
      <c r="AC249" s="14"/>
      <c r="AD249" s="14"/>
      <c r="AE249" s="14"/>
      <c r="AT249" s="180" t="s">
        <v>156</v>
      </c>
      <c r="AU249" s="180" t="s">
        <v>89</v>
      </c>
      <c r="AV249" s="14" t="s">
        <v>151</v>
      </c>
      <c r="AW249" s="14" t="s">
        <v>4</v>
      </c>
      <c r="AX249" s="14" t="s">
        <v>87</v>
      </c>
      <c r="AY249" s="180" t="s">
        <v>142</v>
      </c>
    </row>
    <row r="250" s="2" customFormat="1" ht="24" customHeight="1">
      <c r="A250" s="33"/>
      <c r="B250" s="158"/>
      <c r="C250" s="159" t="s">
        <v>497</v>
      </c>
      <c r="D250" s="159" t="s">
        <v>145</v>
      </c>
      <c r="E250" s="160" t="s">
        <v>1083</v>
      </c>
      <c r="F250" s="161" t="s">
        <v>1084</v>
      </c>
      <c r="G250" s="162" t="s">
        <v>332</v>
      </c>
      <c r="H250" s="163">
        <v>26</v>
      </c>
      <c r="I250" s="164">
        <v>238</v>
      </c>
      <c r="J250" s="164">
        <f>ROUND(I250*H250,2)</f>
        <v>6188</v>
      </c>
      <c r="K250" s="161" t="s">
        <v>316</v>
      </c>
      <c r="L250" s="34"/>
      <c r="M250" s="165" t="s">
        <v>3</v>
      </c>
      <c r="N250" s="166" t="s">
        <v>52</v>
      </c>
      <c r="O250" s="167">
        <v>0.012999999999999999</v>
      </c>
      <c r="P250" s="167">
        <f>O250*H250</f>
        <v>0.33799999999999997</v>
      </c>
      <c r="Q250" s="167">
        <v>0.10373</v>
      </c>
      <c r="R250" s="167">
        <f>Q250*H250</f>
        <v>2.6969799999999999</v>
      </c>
      <c r="S250" s="167">
        <v>0</v>
      </c>
      <c r="T250" s="168">
        <f>S250*H250</f>
        <v>0</v>
      </c>
      <c r="U250" s="33"/>
      <c r="V250" s="33"/>
      <c r="W250" s="33"/>
      <c r="X250" s="33"/>
      <c r="Y250" s="33"/>
      <c r="Z250" s="33"/>
      <c r="AA250" s="33"/>
      <c r="AB250" s="33"/>
      <c r="AC250" s="33"/>
      <c r="AD250" s="33"/>
      <c r="AE250" s="33"/>
      <c r="AR250" s="169" t="s">
        <v>151</v>
      </c>
      <c r="AT250" s="169" t="s">
        <v>145</v>
      </c>
      <c r="AU250" s="169" t="s">
        <v>89</v>
      </c>
      <c r="AY250" s="19" t="s">
        <v>142</v>
      </c>
      <c r="BE250" s="170">
        <f>IF(N250="základní",J250,0)</f>
        <v>0</v>
      </c>
      <c r="BF250" s="170">
        <f>IF(N250="snížená",J250,0)</f>
        <v>0</v>
      </c>
      <c r="BG250" s="170">
        <f>IF(N250="zákl. přenesená",J250,0)</f>
        <v>6188</v>
      </c>
      <c r="BH250" s="170">
        <f>IF(N250="sníž. přenesená",J250,0)</f>
        <v>0</v>
      </c>
      <c r="BI250" s="170">
        <f>IF(N250="nulová",J250,0)</f>
        <v>0</v>
      </c>
      <c r="BJ250" s="19" t="s">
        <v>151</v>
      </c>
      <c r="BK250" s="170">
        <f>ROUND(I250*H250,2)</f>
        <v>6188</v>
      </c>
      <c r="BL250" s="19" t="s">
        <v>151</v>
      </c>
      <c r="BM250" s="169" t="s">
        <v>1085</v>
      </c>
    </row>
    <row r="251" s="2" customFormat="1">
      <c r="A251" s="33"/>
      <c r="B251" s="34"/>
      <c r="C251" s="33"/>
      <c r="D251" s="172" t="s">
        <v>318</v>
      </c>
      <c r="E251" s="33"/>
      <c r="F251" s="186" t="s">
        <v>1086</v>
      </c>
      <c r="G251" s="33"/>
      <c r="H251" s="33"/>
      <c r="I251" s="33"/>
      <c r="J251" s="33"/>
      <c r="K251" s="33"/>
      <c r="L251" s="34"/>
      <c r="M251" s="187"/>
      <c r="N251" s="188"/>
      <c r="O251" s="67"/>
      <c r="P251" s="67"/>
      <c r="Q251" s="67"/>
      <c r="R251" s="67"/>
      <c r="S251" s="67"/>
      <c r="T251" s="68"/>
      <c r="U251" s="33"/>
      <c r="V251" s="33"/>
      <c r="W251" s="33"/>
      <c r="X251" s="33"/>
      <c r="Y251" s="33"/>
      <c r="Z251" s="33"/>
      <c r="AA251" s="33"/>
      <c r="AB251" s="33"/>
      <c r="AC251" s="33"/>
      <c r="AD251" s="33"/>
      <c r="AE251" s="33"/>
      <c r="AT251" s="19" t="s">
        <v>318</v>
      </c>
      <c r="AU251" s="19" t="s">
        <v>89</v>
      </c>
    </row>
    <row r="252" s="13" customFormat="1">
      <c r="A252" s="13"/>
      <c r="B252" s="171"/>
      <c r="C252" s="13"/>
      <c r="D252" s="172" t="s">
        <v>156</v>
      </c>
      <c r="E252" s="173" t="s">
        <v>3</v>
      </c>
      <c r="F252" s="174" t="s">
        <v>1082</v>
      </c>
      <c r="G252" s="13"/>
      <c r="H252" s="175">
        <v>26</v>
      </c>
      <c r="I252" s="13"/>
      <c r="J252" s="13"/>
      <c r="K252" s="13"/>
      <c r="L252" s="171"/>
      <c r="M252" s="176"/>
      <c r="N252" s="177"/>
      <c r="O252" s="177"/>
      <c r="P252" s="177"/>
      <c r="Q252" s="177"/>
      <c r="R252" s="177"/>
      <c r="S252" s="177"/>
      <c r="T252" s="178"/>
      <c r="U252" s="13"/>
      <c r="V252" s="13"/>
      <c r="W252" s="13"/>
      <c r="X252" s="13"/>
      <c r="Y252" s="13"/>
      <c r="Z252" s="13"/>
      <c r="AA252" s="13"/>
      <c r="AB252" s="13"/>
      <c r="AC252" s="13"/>
      <c r="AD252" s="13"/>
      <c r="AE252" s="13"/>
      <c r="AT252" s="173" t="s">
        <v>156</v>
      </c>
      <c r="AU252" s="173" t="s">
        <v>89</v>
      </c>
      <c r="AV252" s="13" t="s">
        <v>89</v>
      </c>
      <c r="AW252" s="13" t="s">
        <v>41</v>
      </c>
      <c r="AX252" s="13" t="s">
        <v>79</v>
      </c>
      <c r="AY252" s="173" t="s">
        <v>142</v>
      </c>
    </row>
    <row r="253" s="14" customFormat="1">
      <c r="A253" s="14"/>
      <c r="B253" s="179"/>
      <c r="C253" s="14"/>
      <c r="D253" s="172" t="s">
        <v>156</v>
      </c>
      <c r="E253" s="180" t="s">
        <v>3</v>
      </c>
      <c r="F253" s="181" t="s">
        <v>158</v>
      </c>
      <c r="G253" s="14"/>
      <c r="H253" s="182">
        <v>26</v>
      </c>
      <c r="I253" s="14"/>
      <c r="J253" s="14"/>
      <c r="K253" s="14"/>
      <c r="L253" s="179"/>
      <c r="M253" s="183"/>
      <c r="N253" s="184"/>
      <c r="O253" s="184"/>
      <c r="P253" s="184"/>
      <c r="Q253" s="184"/>
      <c r="R253" s="184"/>
      <c r="S253" s="184"/>
      <c r="T253" s="185"/>
      <c r="U253" s="14"/>
      <c r="V253" s="14"/>
      <c r="W253" s="14"/>
      <c r="X253" s="14"/>
      <c r="Y253" s="14"/>
      <c r="Z253" s="14"/>
      <c r="AA253" s="14"/>
      <c r="AB253" s="14"/>
      <c r="AC253" s="14"/>
      <c r="AD253" s="14"/>
      <c r="AE253" s="14"/>
      <c r="AT253" s="180" t="s">
        <v>156</v>
      </c>
      <c r="AU253" s="180" t="s">
        <v>89</v>
      </c>
      <c r="AV253" s="14" t="s">
        <v>151</v>
      </c>
      <c r="AW253" s="14" t="s">
        <v>4</v>
      </c>
      <c r="AX253" s="14" t="s">
        <v>87</v>
      </c>
      <c r="AY253" s="180" t="s">
        <v>142</v>
      </c>
    </row>
    <row r="254" s="2" customFormat="1" ht="36" customHeight="1">
      <c r="A254" s="33"/>
      <c r="B254" s="158"/>
      <c r="C254" s="159" t="s">
        <v>504</v>
      </c>
      <c r="D254" s="159" t="s">
        <v>145</v>
      </c>
      <c r="E254" s="160" t="s">
        <v>1087</v>
      </c>
      <c r="F254" s="161" t="s">
        <v>1088</v>
      </c>
      <c r="G254" s="162" t="s">
        <v>332</v>
      </c>
      <c r="H254" s="163">
        <v>216.59999999999999</v>
      </c>
      <c r="I254" s="164">
        <v>254</v>
      </c>
      <c r="J254" s="164">
        <f>ROUND(I254*H254,2)</f>
        <v>55016.400000000001</v>
      </c>
      <c r="K254" s="161" t="s">
        <v>316</v>
      </c>
      <c r="L254" s="34"/>
      <c r="M254" s="165" t="s">
        <v>3</v>
      </c>
      <c r="N254" s="166" t="s">
        <v>52</v>
      </c>
      <c r="O254" s="167">
        <v>0.53000000000000003</v>
      </c>
      <c r="P254" s="167">
        <f>O254*H254</f>
        <v>114.798</v>
      </c>
      <c r="Q254" s="167">
        <v>0.084250000000000005</v>
      </c>
      <c r="R254" s="167">
        <f>Q254*H254</f>
        <v>18.248550000000002</v>
      </c>
      <c r="S254" s="167">
        <v>0</v>
      </c>
      <c r="T254" s="168">
        <f>S254*H254</f>
        <v>0</v>
      </c>
      <c r="U254" s="33"/>
      <c r="V254" s="33"/>
      <c r="W254" s="33"/>
      <c r="X254" s="33"/>
      <c r="Y254" s="33"/>
      <c r="Z254" s="33"/>
      <c r="AA254" s="33"/>
      <c r="AB254" s="33"/>
      <c r="AC254" s="33"/>
      <c r="AD254" s="33"/>
      <c r="AE254" s="33"/>
      <c r="AR254" s="169" t="s">
        <v>151</v>
      </c>
      <c r="AT254" s="169" t="s">
        <v>145</v>
      </c>
      <c r="AU254" s="169" t="s">
        <v>89</v>
      </c>
      <c r="AY254" s="19" t="s">
        <v>142</v>
      </c>
      <c r="BE254" s="170">
        <f>IF(N254="základní",J254,0)</f>
        <v>0</v>
      </c>
      <c r="BF254" s="170">
        <f>IF(N254="snížená",J254,0)</f>
        <v>0</v>
      </c>
      <c r="BG254" s="170">
        <f>IF(N254="zákl. přenesená",J254,0)</f>
        <v>55016.400000000001</v>
      </c>
      <c r="BH254" s="170">
        <f>IF(N254="sníž. přenesená",J254,0)</f>
        <v>0</v>
      </c>
      <c r="BI254" s="170">
        <f>IF(N254="nulová",J254,0)</f>
        <v>0</v>
      </c>
      <c r="BJ254" s="19" t="s">
        <v>151</v>
      </c>
      <c r="BK254" s="170">
        <f>ROUND(I254*H254,2)</f>
        <v>55016.400000000001</v>
      </c>
      <c r="BL254" s="19" t="s">
        <v>151</v>
      </c>
      <c r="BM254" s="169" t="s">
        <v>1089</v>
      </c>
    </row>
    <row r="255" s="2" customFormat="1">
      <c r="A255" s="33"/>
      <c r="B255" s="34"/>
      <c r="C255" s="33"/>
      <c r="D255" s="172" t="s">
        <v>318</v>
      </c>
      <c r="E255" s="33"/>
      <c r="F255" s="186" t="s">
        <v>1090</v>
      </c>
      <c r="G255" s="33"/>
      <c r="H255" s="33"/>
      <c r="I255" s="33"/>
      <c r="J255" s="33"/>
      <c r="K255" s="33"/>
      <c r="L255" s="34"/>
      <c r="M255" s="187"/>
      <c r="N255" s="188"/>
      <c r="O255" s="67"/>
      <c r="P255" s="67"/>
      <c r="Q255" s="67"/>
      <c r="R255" s="67"/>
      <c r="S255" s="67"/>
      <c r="T255" s="68"/>
      <c r="U255" s="33"/>
      <c r="V255" s="33"/>
      <c r="W255" s="33"/>
      <c r="X255" s="33"/>
      <c r="Y255" s="33"/>
      <c r="Z255" s="33"/>
      <c r="AA255" s="33"/>
      <c r="AB255" s="33"/>
      <c r="AC255" s="33"/>
      <c r="AD255" s="33"/>
      <c r="AE255" s="33"/>
      <c r="AT255" s="19" t="s">
        <v>318</v>
      </c>
      <c r="AU255" s="19" t="s">
        <v>89</v>
      </c>
    </row>
    <row r="256" s="13" customFormat="1">
      <c r="A256" s="13"/>
      <c r="B256" s="171"/>
      <c r="C256" s="13"/>
      <c r="D256" s="172" t="s">
        <v>156</v>
      </c>
      <c r="E256" s="173" t="s">
        <v>3</v>
      </c>
      <c r="F256" s="174" t="s">
        <v>1091</v>
      </c>
      <c r="G256" s="13"/>
      <c r="H256" s="175">
        <v>126</v>
      </c>
      <c r="I256" s="13"/>
      <c r="J256" s="13"/>
      <c r="K256" s="13"/>
      <c r="L256" s="171"/>
      <c r="M256" s="176"/>
      <c r="N256" s="177"/>
      <c r="O256" s="177"/>
      <c r="P256" s="177"/>
      <c r="Q256" s="177"/>
      <c r="R256" s="177"/>
      <c r="S256" s="177"/>
      <c r="T256" s="178"/>
      <c r="U256" s="13"/>
      <c r="V256" s="13"/>
      <c r="W256" s="13"/>
      <c r="X256" s="13"/>
      <c r="Y256" s="13"/>
      <c r="Z256" s="13"/>
      <c r="AA256" s="13"/>
      <c r="AB256" s="13"/>
      <c r="AC256" s="13"/>
      <c r="AD256" s="13"/>
      <c r="AE256" s="13"/>
      <c r="AT256" s="173" t="s">
        <v>156</v>
      </c>
      <c r="AU256" s="173" t="s">
        <v>89</v>
      </c>
      <c r="AV256" s="13" t="s">
        <v>89</v>
      </c>
      <c r="AW256" s="13" t="s">
        <v>41</v>
      </c>
      <c r="AX256" s="13" t="s">
        <v>79</v>
      </c>
      <c r="AY256" s="173" t="s">
        <v>142</v>
      </c>
    </row>
    <row r="257" s="13" customFormat="1">
      <c r="A257" s="13"/>
      <c r="B257" s="171"/>
      <c r="C257" s="13"/>
      <c r="D257" s="172" t="s">
        <v>156</v>
      </c>
      <c r="E257" s="173" t="s">
        <v>3</v>
      </c>
      <c r="F257" s="174" t="s">
        <v>1047</v>
      </c>
      <c r="G257" s="13"/>
      <c r="H257" s="175">
        <v>89</v>
      </c>
      <c r="I257" s="13"/>
      <c r="J257" s="13"/>
      <c r="K257" s="13"/>
      <c r="L257" s="171"/>
      <c r="M257" s="176"/>
      <c r="N257" s="177"/>
      <c r="O257" s="177"/>
      <c r="P257" s="177"/>
      <c r="Q257" s="177"/>
      <c r="R257" s="177"/>
      <c r="S257" s="177"/>
      <c r="T257" s="178"/>
      <c r="U257" s="13"/>
      <c r="V257" s="13"/>
      <c r="W257" s="13"/>
      <c r="X257" s="13"/>
      <c r="Y257" s="13"/>
      <c r="Z257" s="13"/>
      <c r="AA257" s="13"/>
      <c r="AB257" s="13"/>
      <c r="AC257" s="13"/>
      <c r="AD257" s="13"/>
      <c r="AE257" s="13"/>
      <c r="AT257" s="173" t="s">
        <v>156</v>
      </c>
      <c r="AU257" s="173" t="s">
        <v>89</v>
      </c>
      <c r="AV257" s="13" t="s">
        <v>89</v>
      </c>
      <c r="AW257" s="13" t="s">
        <v>41</v>
      </c>
      <c r="AX257" s="13" t="s">
        <v>79</v>
      </c>
      <c r="AY257" s="173" t="s">
        <v>142</v>
      </c>
    </row>
    <row r="258" s="13" customFormat="1">
      <c r="A258" s="13"/>
      <c r="B258" s="171"/>
      <c r="C258" s="13"/>
      <c r="D258" s="172" t="s">
        <v>156</v>
      </c>
      <c r="E258" s="173" t="s">
        <v>3</v>
      </c>
      <c r="F258" s="174" t="s">
        <v>1092</v>
      </c>
      <c r="G258" s="13"/>
      <c r="H258" s="175">
        <v>1.6000000000000001</v>
      </c>
      <c r="I258" s="13"/>
      <c r="J258" s="13"/>
      <c r="K258" s="13"/>
      <c r="L258" s="171"/>
      <c r="M258" s="176"/>
      <c r="N258" s="177"/>
      <c r="O258" s="177"/>
      <c r="P258" s="177"/>
      <c r="Q258" s="177"/>
      <c r="R258" s="177"/>
      <c r="S258" s="177"/>
      <c r="T258" s="178"/>
      <c r="U258" s="13"/>
      <c r="V258" s="13"/>
      <c r="W258" s="13"/>
      <c r="X258" s="13"/>
      <c r="Y258" s="13"/>
      <c r="Z258" s="13"/>
      <c r="AA258" s="13"/>
      <c r="AB258" s="13"/>
      <c r="AC258" s="13"/>
      <c r="AD258" s="13"/>
      <c r="AE258" s="13"/>
      <c r="AT258" s="173" t="s">
        <v>156</v>
      </c>
      <c r="AU258" s="173" t="s">
        <v>89</v>
      </c>
      <c r="AV258" s="13" t="s">
        <v>89</v>
      </c>
      <c r="AW258" s="13" t="s">
        <v>41</v>
      </c>
      <c r="AX258" s="13" t="s">
        <v>79</v>
      </c>
      <c r="AY258" s="173" t="s">
        <v>142</v>
      </c>
    </row>
    <row r="259" s="14" customFormat="1">
      <c r="A259" s="14"/>
      <c r="B259" s="179"/>
      <c r="C259" s="14"/>
      <c r="D259" s="172" t="s">
        <v>156</v>
      </c>
      <c r="E259" s="180" t="s">
        <v>3</v>
      </c>
      <c r="F259" s="181" t="s">
        <v>158</v>
      </c>
      <c r="G259" s="14"/>
      <c r="H259" s="182">
        <v>216.59999999999999</v>
      </c>
      <c r="I259" s="14"/>
      <c r="J259" s="14"/>
      <c r="K259" s="14"/>
      <c r="L259" s="179"/>
      <c r="M259" s="183"/>
      <c r="N259" s="184"/>
      <c r="O259" s="184"/>
      <c r="P259" s="184"/>
      <c r="Q259" s="184"/>
      <c r="R259" s="184"/>
      <c r="S259" s="184"/>
      <c r="T259" s="185"/>
      <c r="U259" s="14"/>
      <c r="V259" s="14"/>
      <c r="W259" s="14"/>
      <c r="X259" s="14"/>
      <c r="Y259" s="14"/>
      <c r="Z259" s="14"/>
      <c r="AA259" s="14"/>
      <c r="AB259" s="14"/>
      <c r="AC259" s="14"/>
      <c r="AD259" s="14"/>
      <c r="AE259" s="14"/>
      <c r="AT259" s="180" t="s">
        <v>156</v>
      </c>
      <c r="AU259" s="180" t="s">
        <v>89</v>
      </c>
      <c r="AV259" s="14" t="s">
        <v>151</v>
      </c>
      <c r="AW259" s="14" t="s">
        <v>4</v>
      </c>
      <c r="AX259" s="14" t="s">
        <v>87</v>
      </c>
      <c r="AY259" s="180" t="s">
        <v>142</v>
      </c>
    </row>
    <row r="260" s="2" customFormat="1" ht="36" customHeight="1">
      <c r="A260" s="33"/>
      <c r="B260" s="158"/>
      <c r="C260" s="159" t="s">
        <v>510</v>
      </c>
      <c r="D260" s="159" t="s">
        <v>145</v>
      </c>
      <c r="E260" s="160" t="s">
        <v>1093</v>
      </c>
      <c r="F260" s="161" t="s">
        <v>1094</v>
      </c>
      <c r="G260" s="162" t="s">
        <v>332</v>
      </c>
      <c r="H260" s="163">
        <v>1.6000000000000001</v>
      </c>
      <c r="I260" s="164">
        <v>25.5</v>
      </c>
      <c r="J260" s="164">
        <f>ROUND(I260*H260,2)</f>
        <v>40.799999999999997</v>
      </c>
      <c r="K260" s="161" t="s">
        <v>316</v>
      </c>
      <c r="L260" s="34"/>
      <c r="M260" s="165" t="s">
        <v>3</v>
      </c>
      <c r="N260" s="166" t="s">
        <v>52</v>
      </c>
      <c r="O260" s="167">
        <v>0.059999999999999998</v>
      </c>
      <c r="P260" s="167">
        <f>O260*H260</f>
        <v>0.096000000000000002</v>
      </c>
      <c r="Q260" s="167">
        <v>0</v>
      </c>
      <c r="R260" s="167">
        <f>Q260*H260</f>
        <v>0</v>
      </c>
      <c r="S260" s="167">
        <v>0</v>
      </c>
      <c r="T260" s="168">
        <f>S260*H260</f>
        <v>0</v>
      </c>
      <c r="U260" s="33"/>
      <c r="V260" s="33"/>
      <c r="W260" s="33"/>
      <c r="X260" s="33"/>
      <c r="Y260" s="33"/>
      <c r="Z260" s="33"/>
      <c r="AA260" s="33"/>
      <c r="AB260" s="33"/>
      <c r="AC260" s="33"/>
      <c r="AD260" s="33"/>
      <c r="AE260" s="33"/>
      <c r="AR260" s="169" t="s">
        <v>151</v>
      </c>
      <c r="AT260" s="169" t="s">
        <v>145</v>
      </c>
      <c r="AU260" s="169" t="s">
        <v>89</v>
      </c>
      <c r="AY260" s="19" t="s">
        <v>142</v>
      </c>
      <c r="BE260" s="170">
        <f>IF(N260="základní",J260,0)</f>
        <v>0</v>
      </c>
      <c r="BF260" s="170">
        <f>IF(N260="snížená",J260,0)</f>
        <v>0</v>
      </c>
      <c r="BG260" s="170">
        <f>IF(N260="zákl. přenesená",J260,0)</f>
        <v>40.799999999999997</v>
      </c>
      <c r="BH260" s="170">
        <f>IF(N260="sníž. přenesená",J260,0)</f>
        <v>0</v>
      </c>
      <c r="BI260" s="170">
        <f>IF(N260="nulová",J260,0)</f>
        <v>0</v>
      </c>
      <c r="BJ260" s="19" t="s">
        <v>151</v>
      </c>
      <c r="BK260" s="170">
        <f>ROUND(I260*H260,2)</f>
        <v>40.799999999999997</v>
      </c>
      <c r="BL260" s="19" t="s">
        <v>151</v>
      </c>
      <c r="BM260" s="169" t="s">
        <v>1095</v>
      </c>
    </row>
    <row r="261" s="2" customFormat="1">
      <c r="A261" s="33"/>
      <c r="B261" s="34"/>
      <c r="C261" s="33"/>
      <c r="D261" s="172" t="s">
        <v>318</v>
      </c>
      <c r="E261" s="33"/>
      <c r="F261" s="186" t="s">
        <v>1090</v>
      </c>
      <c r="G261" s="33"/>
      <c r="H261" s="33"/>
      <c r="I261" s="33"/>
      <c r="J261" s="33"/>
      <c r="K261" s="33"/>
      <c r="L261" s="34"/>
      <c r="M261" s="187"/>
      <c r="N261" s="188"/>
      <c r="O261" s="67"/>
      <c r="P261" s="67"/>
      <c r="Q261" s="67"/>
      <c r="R261" s="67"/>
      <c r="S261" s="67"/>
      <c r="T261" s="68"/>
      <c r="U261" s="33"/>
      <c r="V261" s="33"/>
      <c r="W261" s="33"/>
      <c r="X261" s="33"/>
      <c r="Y261" s="33"/>
      <c r="Z261" s="33"/>
      <c r="AA261" s="33"/>
      <c r="AB261" s="33"/>
      <c r="AC261" s="33"/>
      <c r="AD261" s="33"/>
      <c r="AE261" s="33"/>
      <c r="AT261" s="19" t="s">
        <v>318</v>
      </c>
      <c r="AU261" s="19" t="s">
        <v>89</v>
      </c>
    </row>
    <row r="262" s="13" customFormat="1">
      <c r="A262" s="13"/>
      <c r="B262" s="171"/>
      <c r="C262" s="13"/>
      <c r="D262" s="172" t="s">
        <v>156</v>
      </c>
      <c r="E262" s="173" t="s">
        <v>3</v>
      </c>
      <c r="F262" s="174" t="s">
        <v>1092</v>
      </c>
      <c r="G262" s="13"/>
      <c r="H262" s="175">
        <v>1.6000000000000001</v>
      </c>
      <c r="I262" s="13"/>
      <c r="J262" s="13"/>
      <c r="K262" s="13"/>
      <c r="L262" s="171"/>
      <c r="M262" s="176"/>
      <c r="N262" s="177"/>
      <c r="O262" s="177"/>
      <c r="P262" s="177"/>
      <c r="Q262" s="177"/>
      <c r="R262" s="177"/>
      <c r="S262" s="177"/>
      <c r="T262" s="178"/>
      <c r="U262" s="13"/>
      <c r="V262" s="13"/>
      <c r="W262" s="13"/>
      <c r="X262" s="13"/>
      <c r="Y262" s="13"/>
      <c r="Z262" s="13"/>
      <c r="AA262" s="13"/>
      <c r="AB262" s="13"/>
      <c r="AC262" s="13"/>
      <c r="AD262" s="13"/>
      <c r="AE262" s="13"/>
      <c r="AT262" s="173" t="s">
        <v>156</v>
      </c>
      <c r="AU262" s="173" t="s">
        <v>89</v>
      </c>
      <c r="AV262" s="13" t="s">
        <v>89</v>
      </c>
      <c r="AW262" s="13" t="s">
        <v>41</v>
      </c>
      <c r="AX262" s="13" t="s">
        <v>79</v>
      </c>
      <c r="AY262" s="173" t="s">
        <v>142</v>
      </c>
    </row>
    <row r="263" s="14" customFormat="1">
      <c r="A263" s="14"/>
      <c r="B263" s="179"/>
      <c r="C263" s="14"/>
      <c r="D263" s="172" t="s">
        <v>156</v>
      </c>
      <c r="E263" s="180" t="s">
        <v>3</v>
      </c>
      <c r="F263" s="181" t="s">
        <v>158</v>
      </c>
      <c r="G263" s="14"/>
      <c r="H263" s="182">
        <v>1.6000000000000001</v>
      </c>
      <c r="I263" s="14"/>
      <c r="J263" s="14"/>
      <c r="K263" s="14"/>
      <c r="L263" s="179"/>
      <c r="M263" s="183"/>
      <c r="N263" s="184"/>
      <c r="O263" s="184"/>
      <c r="P263" s="184"/>
      <c r="Q263" s="184"/>
      <c r="R263" s="184"/>
      <c r="S263" s="184"/>
      <c r="T263" s="185"/>
      <c r="U263" s="14"/>
      <c r="V263" s="14"/>
      <c r="W263" s="14"/>
      <c r="X263" s="14"/>
      <c r="Y263" s="14"/>
      <c r="Z263" s="14"/>
      <c r="AA263" s="14"/>
      <c r="AB263" s="14"/>
      <c r="AC263" s="14"/>
      <c r="AD263" s="14"/>
      <c r="AE263" s="14"/>
      <c r="AT263" s="180" t="s">
        <v>156</v>
      </c>
      <c r="AU263" s="180" t="s">
        <v>89</v>
      </c>
      <c r="AV263" s="14" t="s">
        <v>151</v>
      </c>
      <c r="AW263" s="14" t="s">
        <v>4</v>
      </c>
      <c r="AX263" s="14" t="s">
        <v>87</v>
      </c>
      <c r="AY263" s="180" t="s">
        <v>142</v>
      </c>
    </row>
    <row r="264" s="2" customFormat="1" ht="16.5" customHeight="1">
      <c r="A264" s="33"/>
      <c r="B264" s="158"/>
      <c r="C264" s="192" t="s">
        <v>514</v>
      </c>
      <c r="D264" s="192" t="s">
        <v>379</v>
      </c>
      <c r="E264" s="193" t="s">
        <v>1096</v>
      </c>
      <c r="F264" s="194" t="s">
        <v>1097</v>
      </c>
      <c r="G264" s="195" t="s">
        <v>332</v>
      </c>
      <c r="H264" s="196">
        <v>215</v>
      </c>
      <c r="I264" s="197">
        <v>269</v>
      </c>
      <c r="J264" s="197">
        <f>ROUND(I264*H264,2)</f>
        <v>57835</v>
      </c>
      <c r="K264" s="194" t="s">
        <v>316</v>
      </c>
      <c r="L264" s="198"/>
      <c r="M264" s="199" t="s">
        <v>3</v>
      </c>
      <c r="N264" s="200" t="s">
        <v>52</v>
      </c>
      <c r="O264" s="167">
        <v>0</v>
      </c>
      <c r="P264" s="167">
        <f>O264*H264</f>
        <v>0</v>
      </c>
      <c r="Q264" s="167">
        <v>0.13100000000000001</v>
      </c>
      <c r="R264" s="167">
        <f>Q264*H264</f>
        <v>28.165000000000003</v>
      </c>
      <c r="S264" s="167">
        <v>0</v>
      </c>
      <c r="T264" s="168">
        <f>S264*H264</f>
        <v>0</v>
      </c>
      <c r="U264" s="33"/>
      <c r="V264" s="33"/>
      <c r="W264" s="33"/>
      <c r="X264" s="33"/>
      <c r="Y264" s="33"/>
      <c r="Z264" s="33"/>
      <c r="AA264" s="33"/>
      <c r="AB264" s="33"/>
      <c r="AC264" s="33"/>
      <c r="AD264" s="33"/>
      <c r="AE264" s="33"/>
      <c r="AR264" s="169" t="s">
        <v>184</v>
      </c>
      <c r="AT264" s="169" t="s">
        <v>379</v>
      </c>
      <c r="AU264" s="169" t="s">
        <v>89</v>
      </c>
      <c r="AY264" s="19" t="s">
        <v>142</v>
      </c>
      <c r="BE264" s="170">
        <f>IF(N264="základní",J264,0)</f>
        <v>0</v>
      </c>
      <c r="BF264" s="170">
        <f>IF(N264="snížená",J264,0)</f>
        <v>0</v>
      </c>
      <c r="BG264" s="170">
        <f>IF(N264="zákl. přenesená",J264,0)</f>
        <v>57835</v>
      </c>
      <c r="BH264" s="170">
        <f>IF(N264="sníž. přenesená",J264,0)</f>
        <v>0</v>
      </c>
      <c r="BI264" s="170">
        <f>IF(N264="nulová",J264,0)</f>
        <v>0</v>
      </c>
      <c r="BJ264" s="19" t="s">
        <v>151</v>
      </c>
      <c r="BK264" s="170">
        <f>ROUND(I264*H264,2)</f>
        <v>57835</v>
      </c>
      <c r="BL264" s="19" t="s">
        <v>151</v>
      </c>
      <c r="BM264" s="169" t="s">
        <v>1098</v>
      </c>
    </row>
    <row r="265" s="13" customFormat="1">
      <c r="A265" s="13"/>
      <c r="B265" s="171"/>
      <c r="C265" s="13"/>
      <c r="D265" s="172" t="s">
        <v>156</v>
      </c>
      <c r="E265" s="173" t="s">
        <v>3</v>
      </c>
      <c r="F265" s="174" t="s">
        <v>1091</v>
      </c>
      <c r="G265" s="13"/>
      <c r="H265" s="175">
        <v>126</v>
      </c>
      <c r="I265" s="13"/>
      <c r="J265" s="13"/>
      <c r="K265" s="13"/>
      <c r="L265" s="171"/>
      <c r="M265" s="176"/>
      <c r="N265" s="177"/>
      <c r="O265" s="177"/>
      <c r="P265" s="177"/>
      <c r="Q265" s="177"/>
      <c r="R265" s="177"/>
      <c r="S265" s="177"/>
      <c r="T265" s="178"/>
      <c r="U265" s="13"/>
      <c r="V265" s="13"/>
      <c r="W265" s="13"/>
      <c r="X265" s="13"/>
      <c r="Y265" s="13"/>
      <c r="Z265" s="13"/>
      <c r="AA265" s="13"/>
      <c r="AB265" s="13"/>
      <c r="AC265" s="13"/>
      <c r="AD265" s="13"/>
      <c r="AE265" s="13"/>
      <c r="AT265" s="173" t="s">
        <v>156</v>
      </c>
      <c r="AU265" s="173" t="s">
        <v>89</v>
      </c>
      <c r="AV265" s="13" t="s">
        <v>89</v>
      </c>
      <c r="AW265" s="13" t="s">
        <v>41</v>
      </c>
      <c r="AX265" s="13" t="s">
        <v>79</v>
      </c>
      <c r="AY265" s="173" t="s">
        <v>142</v>
      </c>
    </row>
    <row r="266" s="13" customFormat="1">
      <c r="A266" s="13"/>
      <c r="B266" s="171"/>
      <c r="C266" s="13"/>
      <c r="D266" s="172" t="s">
        <v>156</v>
      </c>
      <c r="E266" s="173" t="s">
        <v>3</v>
      </c>
      <c r="F266" s="174" t="s">
        <v>1047</v>
      </c>
      <c r="G266" s="13"/>
      <c r="H266" s="175">
        <v>89</v>
      </c>
      <c r="I266" s="13"/>
      <c r="J266" s="13"/>
      <c r="K266" s="13"/>
      <c r="L266" s="171"/>
      <c r="M266" s="176"/>
      <c r="N266" s="177"/>
      <c r="O266" s="177"/>
      <c r="P266" s="177"/>
      <c r="Q266" s="177"/>
      <c r="R266" s="177"/>
      <c r="S266" s="177"/>
      <c r="T266" s="178"/>
      <c r="U266" s="13"/>
      <c r="V266" s="13"/>
      <c r="W266" s="13"/>
      <c r="X266" s="13"/>
      <c r="Y266" s="13"/>
      <c r="Z266" s="13"/>
      <c r="AA266" s="13"/>
      <c r="AB266" s="13"/>
      <c r="AC266" s="13"/>
      <c r="AD266" s="13"/>
      <c r="AE266" s="13"/>
      <c r="AT266" s="173" t="s">
        <v>156</v>
      </c>
      <c r="AU266" s="173" t="s">
        <v>89</v>
      </c>
      <c r="AV266" s="13" t="s">
        <v>89</v>
      </c>
      <c r="AW266" s="13" t="s">
        <v>41</v>
      </c>
      <c r="AX266" s="13" t="s">
        <v>79</v>
      </c>
      <c r="AY266" s="173" t="s">
        <v>142</v>
      </c>
    </row>
    <row r="267" s="14" customFormat="1">
      <c r="A267" s="14"/>
      <c r="B267" s="179"/>
      <c r="C267" s="14"/>
      <c r="D267" s="172" t="s">
        <v>156</v>
      </c>
      <c r="E267" s="180" t="s">
        <v>3</v>
      </c>
      <c r="F267" s="181" t="s">
        <v>158</v>
      </c>
      <c r="G267" s="14"/>
      <c r="H267" s="182">
        <v>215</v>
      </c>
      <c r="I267" s="14"/>
      <c r="J267" s="14"/>
      <c r="K267" s="14"/>
      <c r="L267" s="179"/>
      <c r="M267" s="183"/>
      <c r="N267" s="184"/>
      <c r="O267" s="184"/>
      <c r="P267" s="184"/>
      <c r="Q267" s="184"/>
      <c r="R267" s="184"/>
      <c r="S267" s="184"/>
      <c r="T267" s="185"/>
      <c r="U267" s="14"/>
      <c r="V267" s="14"/>
      <c r="W267" s="14"/>
      <c r="X267" s="14"/>
      <c r="Y267" s="14"/>
      <c r="Z267" s="14"/>
      <c r="AA267" s="14"/>
      <c r="AB267" s="14"/>
      <c r="AC267" s="14"/>
      <c r="AD267" s="14"/>
      <c r="AE267" s="14"/>
      <c r="AT267" s="180" t="s">
        <v>156</v>
      </c>
      <c r="AU267" s="180" t="s">
        <v>89</v>
      </c>
      <c r="AV267" s="14" t="s">
        <v>151</v>
      </c>
      <c r="AW267" s="14" t="s">
        <v>4</v>
      </c>
      <c r="AX267" s="14" t="s">
        <v>87</v>
      </c>
      <c r="AY267" s="180" t="s">
        <v>142</v>
      </c>
    </row>
    <row r="268" s="2" customFormat="1" ht="16.5" customHeight="1">
      <c r="A268" s="33"/>
      <c r="B268" s="158"/>
      <c r="C268" s="192" t="s">
        <v>518</v>
      </c>
      <c r="D268" s="192" t="s">
        <v>379</v>
      </c>
      <c r="E268" s="193" t="s">
        <v>1099</v>
      </c>
      <c r="F268" s="194" t="s">
        <v>1100</v>
      </c>
      <c r="G268" s="195" t="s">
        <v>332</v>
      </c>
      <c r="H268" s="196">
        <v>1.6000000000000001</v>
      </c>
      <c r="I268" s="197">
        <v>523</v>
      </c>
      <c r="J268" s="197">
        <f>ROUND(I268*H268,2)</f>
        <v>836.79999999999995</v>
      </c>
      <c r="K268" s="194" t="s">
        <v>316</v>
      </c>
      <c r="L268" s="198"/>
      <c r="M268" s="199" t="s">
        <v>3</v>
      </c>
      <c r="N268" s="200" t="s">
        <v>52</v>
      </c>
      <c r="O268" s="167">
        <v>0</v>
      </c>
      <c r="P268" s="167">
        <f>O268*H268</f>
        <v>0</v>
      </c>
      <c r="Q268" s="167">
        <v>0.13100000000000001</v>
      </c>
      <c r="R268" s="167">
        <f>Q268*H268</f>
        <v>0.20960000000000001</v>
      </c>
      <c r="S268" s="167">
        <v>0</v>
      </c>
      <c r="T268" s="168">
        <f>S268*H268</f>
        <v>0</v>
      </c>
      <c r="U268" s="33"/>
      <c r="V268" s="33"/>
      <c r="W268" s="33"/>
      <c r="X268" s="33"/>
      <c r="Y268" s="33"/>
      <c r="Z268" s="33"/>
      <c r="AA268" s="33"/>
      <c r="AB268" s="33"/>
      <c r="AC268" s="33"/>
      <c r="AD268" s="33"/>
      <c r="AE268" s="33"/>
      <c r="AR268" s="169" t="s">
        <v>184</v>
      </c>
      <c r="AT268" s="169" t="s">
        <v>379</v>
      </c>
      <c r="AU268" s="169" t="s">
        <v>89</v>
      </c>
      <c r="AY268" s="19" t="s">
        <v>142</v>
      </c>
      <c r="BE268" s="170">
        <f>IF(N268="základní",J268,0)</f>
        <v>0</v>
      </c>
      <c r="BF268" s="170">
        <f>IF(N268="snížená",J268,0)</f>
        <v>0</v>
      </c>
      <c r="BG268" s="170">
        <f>IF(N268="zákl. přenesená",J268,0)</f>
        <v>836.79999999999995</v>
      </c>
      <c r="BH268" s="170">
        <f>IF(N268="sníž. přenesená",J268,0)</f>
        <v>0</v>
      </c>
      <c r="BI268" s="170">
        <f>IF(N268="nulová",J268,0)</f>
        <v>0</v>
      </c>
      <c r="BJ268" s="19" t="s">
        <v>151</v>
      </c>
      <c r="BK268" s="170">
        <f>ROUND(I268*H268,2)</f>
        <v>836.79999999999995</v>
      </c>
      <c r="BL268" s="19" t="s">
        <v>151</v>
      </c>
      <c r="BM268" s="169" t="s">
        <v>1101</v>
      </c>
    </row>
    <row r="269" s="13" customFormat="1">
      <c r="A269" s="13"/>
      <c r="B269" s="171"/>
      <c r="C269" s="13"/>
      <c r="D269" s="172" t="s">
        <v>156</v>
      </c>
      <c r="E269" s="173" t="s">
        <v>3</v>
      </c>
      <c r="F269" s="174" t="s">
        <v>1092</v>
      </c>
      <c r="G269" s="13"/>
      <c r="H269" s="175">
        <v>1.6000000000000001</v>
      </c>
      <c r="I269" s="13"/>
      <c r="J269" s="13"/>
      <c r="K269" s="13"/>
      <c r="L269" s="171"/>
      <c r="M269" s="176"/>
      <c r="N269" s="177"/>
      <c r="O269" s="177"/>
      <c r="P269" s="177"/>
      <c r="Q269" s="177"/>
      <c r="R269" s="177"/>
      <c r="S269" s="177"/>
      <c r="T269" s="178"/>
      <c r="U269" s="13"/>
      <c r="V269" s="13"/>
      <c r="W269" s="13"/>
      <c r="X269" s="13"/>
      <c r="Y269" s="13"/>
      <c r="Z269" s="13"/>
      <c r="AA269" s="13"/>
      <c r="AB269" s="13"/>
      <c r="AC269" s="13"/>
      <c r="AD269" s="13"/>
      <c r="AE269" s="13"/>
      <c r="AT269" s="173" t="s">
        <v>156</v>
      </c>
      <c r="AU269" s="173" t="s">
        <v>89</v>
      </c>
      <c r="AV269" s="13" t="s">
        <v>89</v>
      </c>
      <c r="AW269" s="13" t="s">
        <v>41</v>
      </c>
      <c r="AX269" s="13" t="s">
        <v>79</v>
      </c>
      <c r="AY269" s="173" t="s">
        <v>142</v>
      </c>
    </row>
    <row r="270" s="14" customFormat="1">
      <c r="A270" s="14"/>
      <c r="B270" s="179"/>
      <c r="C270" s="14"/>
      <c r="D270" s="172" t="s">
        <v>156</v>
      </c>
      <c r="E270" s="180" t="s">
        <v>3</v>
      </c>
      <c r="F270" s="181" t="s">
        <v>158</v>
      </c>
      <c r="G270" s="14"/>
      <c r="H270" s="182">
        <v>1.6000000000000001</v>
      </c>
      <c r="I270" s="14"/>
      <c r="J270" s="14"/>
      <c r="K270" s="14"/>
      <c r="L270" s="179"/>
      <c r="M270" s="183"/>
      <c r="N270" s="184"/>
      <c r="O270" s="184"/>
      <c r="P270" s="184"/>
      <c r="Q270" s="184"/>
      <c r="R270" s="184"/>
      <c r="S270" s="184"/>
      <c r="T270" s="185"/>
      <c r="U270" s="14"/>
      <c r="V270" s="14"/>
      <c r="W270" s="14"/>
      <c r="X270" s="14"/>
      <c r="Y270" s="14"/>
      <c r="Z270" s="14"/>
      <c r="AA270" s="14"/>
      <c r="AB270" s="14"/>
      <c r="AC270" s="14"/>
      <c r="AD270" s="14"/>
      <c r="AE270" s="14"/>
      <c r="AT270" s="180" t="s">
        <v>156</v>
      </c>
      <c r="AU270" s="180" t="s">
        <v>89</v>
      </c>
      <c r="AV270" s="14" t="s">
        <v>151</v>
      </c>
      <c r="AW270" s="14" t="s">
        <v>4</v>
      </c>
      <c r="AX270" s="14" t="s">
        <v>87</v>
      </c>
      <c r="AY270" s="180" t="s">
        <v>142</v>
      </c>
    </row>
    <row r="271" s="2" customFormat="1" ht="36" customHeight="1">
      <c r="A271" s="33"/>
      <c r="B271" s="158"/>
      <c r="C271" s="159" t="s">
        <v>523</v>
      </c>
      <c r="D271" s="159" t="s">
        <v>145</v>
      </c>
      <c r="E271" s="160" t="s">
        <v>1102</v>
      </c>
      <c r="F271" s="161" t="s">
        <v>1103</v>
      </c>
      <c r="G271" s="162" t="s">
        <v>332</v>
      </c>
      <c r="H271" s="163">
        <v>1387</v>
      </c>
      <c r="I271" s="164">
        <v>263</v>
      </c>
      <c r="J271" s="164">
        <f>ROUND(I271*H271,2)</f>
        <v>364781</v>
      </c>
      <c r="K271" s="161" t="s">
        <v>316</v>
      </c>
      <c r="L271" s="34"/>
      <c r="M271" s="165" t="s">
        <v>3</v>
      </c>
      <c r="N271" s="166" t="s">
        <v>52</v>
      </c>
      <c r="O271" s="167">
        <v>0.53500000000000003</v>
      </c>
      <c r="P271" s="167">
        <f>O271*H271</f>
        <v>742.04500000000007</v>
      </c>
      <c r="Q271" s="167">
        <v>0.10362</v>
      </c>
      <c r="R271" s="167">
        <f>Q271*H271</f>
        <v>143.72094000000001</v>
      </c>
      <c r="S271" s="167">
        <v>0</v>
      </c>
      <c r="T271" s="168">
        <f>S271*H271</f>
        <v>0</v>
      </c>
      <c r="U271" s="33"/>
      <c r="V271" s="33"/>
      <c r="W271" s="33"/>
      <c r="X271" s="33"/>
      <c r="Y271" s="33"/>
      <c r="Z271" s="33"/>
      <c r="AA271" s="33"/>
      <c r="AB271" s="33"/>
      <c r="AC271" s="33"/>
      <c r="AD271" s="33"/>
      <c r="AE271" s="33"/>
      <c r="AR271" s="169" t="s">
        <v>151</v>
      </c>
      <c r="AT271" s="169" t="s">
        <v>145</v>
      </c>
      <c r="AU271" s="169" t="s">
        <v>89</v>
      </c>
      <c r="AY271" s="19" t="s">
        <v>142</v>
      </c>
      <c r="BE271" s="170">
        <f>IF(N271="základní",J271,0)</f>
        <v>0</v>
      </c>
      <c r="BF271" s="170">
        <f>IF(N271="snížená",J271,0)</f>
        <v>0</v>
      </c>
      <c r="BG271" s="170">
        <f>IF(N271="zákl. přenesená",J271,0)</f>
        <v>364781</v>
      </c>
      <c r="BH271" s="170">
        <f>IF(N271="sníž. přenesená",J271,0)</f>
        <v>0</v>
      </c>
      <c r="BI271" s="170">
        <f>IF(N271="nulová",J271,0)</f>
        <v>0</v>
      </c>
      <c r="BJ271" s="19" t="s">
        <v>151</v>
      </c>
      <c r="BK271" s="170">
        <f>ROUND(I271*H271,2)</f>
        <v>364781</v>
      </c>
      <c r="BL271" s="19" t="s">
        <v>151</v>
      </c>
      <c r="BM271" s="169" t="s">
        <v>1104</v>
      </c>
    </row>
    <row r="272" s="2" customFormat="1">
      <c r="A272" s="33"/>
      <c r="B272" s="34"/>
      <c r="C272" s="33"/>
      <c r="D272" s="172" t="s">
        <v>318</v>
      </c>
      <c r="E272" s="33"/>
      <c r="F272" s="186" t="s">
        <v>1105</v>
      </c>
      <c r="G272" s="33"/>
      <c r="H272" s="33"/>
      <c r="I272" s="33"/>
      <c r="J272" s="33"/>
      <c r="K272" s="33"/>
      <c r="L272" s="34"/>
      <c r="M272" s="187"/>
      <c r="N272" s="188"/>
      <c r="O272" s="67"/>
      <c r="P272" s="67"/>
      <c r="Q272" s="67"/>
      <c r="R272" s="67"/>
      <c r="S272" s="67"/>
      <c r="T272" s="68"/>
      <c r="U272" s="33"/>
      <c r="V272" s="33"/>
      <c r="W272" s="33"/>
      <c r="X272" s="33"/>
      <c r="Y272" s="33"/>
      <c r="Z272" s="33"/>
      <c r="AA272" s="33"/>
      <c r="AB272" s="33"/>
      <c r="AC272" s="33"/>
      <c r="AD272" s="33"/>
      <c r="AE272" s="33"/>
      <c r="AT272" s="19" t="s">
        <v>318</v>
      </c>
      <c r="AU272" s="19" t="s">
        <v>89</v>
      </c>
    </row>
    <row r="273" s="13" customFormat="1">
      <c r="A273" s="13"/>
      <c r="B273" s="171"/>
      <c r="C273" s="13"/>
      <c r="D273" s="172" t="s">
        <v>156</v>
      </c>
      <c r="E273" s="173" t="s">
        <v>3</v>
      </c>
      <c r="F273" s="174" t="s">
        <v>1106</v>
      </c>
      <c r="G273" s="13"/>
      <c r="H273" s="175">
        <v>338</v>
      </c>
      <c r="I273" s="13"/>
      <c r="J273" s="13"/>
      <c r="K273" s="13"/>
      <c r="L273" s="171"/>
      <c r="M273" s="176"/>
      <c r="N273" s="177"/>
      <c r="O273" s="177"/>
      <c r="P273" s="177"/>
      <c r="Q273" s="177"/>
      <c r="R273" s="177"/>
      <c r="S273" s="177"/>
      <c r="T273" s="178"/>
      <c r="U273" s="13"/>
      <c r="V273" s="13"/>
      <c r="W273" s="13"/>
      <c r="X273" s="13"/>
      <c r="Y273" s="13"/>
      <c r="Z273" s="13"/>
      <c r="AA273" s="13"/>
      <c r="AB273" s="13"/>
      <c r="AC273" s="13"/>
      <c r="AD273" s="13"/>
      <c r="AE273" s="13"/>
      <c r="AT273" s="173" t="s">
        <v>156</v>
      </c>
      <c r="AU273" s="173" t="s">
        <v>89</v>
      </c>
      <c r="AV273" s="13" t="s">
        <v>89</v>
      </c>
      <c r="AW273" s="13" t="s">
        <v>41</v>
      </c>
      <c r="AX273" s="13" t="s">
        <v>79</v>
      </c>
      <c r="AY273" s="173" t="s">
        <v>142</v>
      </c>
    </row>
    <row r="274" s="13" customFormat="1">
      <c r="A274" s="13"/>
      <c r="B274" s="171"/>
      <c r="C274" s="13"/>
      <c r="D274" s="172" t="s">
        <v>156</v>
      </c>
      <c r="E274" s="173" t="s">
        <v>3</v>
      </c>
      <c r="F274" s="174" t="s">
        <v>1107</v>
      </c>
      <c r="G274" s="13"/>
      <c r="H274" s="175">
        <v>1049</v>
      </c>
      <c r="I274" s="13"/>
      <c r="J274" s="13"/>
      <c r="K274" s="13"/>
      <c r="L274" s="171"/>
      <c r="M274" s="176"/>
      <c r="N274" s="177"/>
      <c r="O274" s="177"/>
      <c r="P274" s="177"/>
      <c r="Q274" s="177"/>
      <c r="R274" s="177"/>
      <c r="S274" s="177"/>
      <c r="T274" s="178"/>
      <c r="U274" s="13"/>
      <c r="V274" s="13"/>
      <c r="W274" s="13"/>
      <c r="X274" s="13"/>
      <c r="Y274" s="13"/>
      <c r="Z274" s="13"/>
      <c r="AA274" s="13"/>
      <c r="AB274" s="13"/>
      <c r="AC274" s="13"/>
      <c r="AD274" s="13"/>
      <c r="AE274" s="13"/>
      <c r="AT274" s="173" t="s">
        <v>156</v>
      </c>
      <c r="AU274" s="173" t="s">
        <v>89</v>
      </c>
      <c r="AV274" s="13" t="s">
        <v>89</v>
      </c>
      <c r="AW274" s="13" t="s">
        <v>41</v>
      </c>
      <c r="AX274" s="13" t="s">
        <v>79</v>
      </c>
      <c r="AY274" s="173" t="s">
        <v>142</v>
      </c>
    </row>
    <row r="275" s="14" customFormat="1">
      <c r="A275" s="14"/>
      <c r="B275" s="179"/>
      <c r="C275" s="14"/>
      <c r="D275" s="172" t="s">
        <v>156</v>
      </c>
      <c r="E275" s="180" t="s">
        <v>3</v>
      </c>
      <c r="F275" s="181" t="s">
        <v>158</v>
      </c>
      <c r="G275" s="14"/>
      <c r="H275" s="182">
        <v>1387</v>
      </c>
      <c r="I275" s="14"/>
      <c r="J275" s="14"/>
      <c r="K275" s="14"/>
      <c r="L275" s="179"/>
      <c r="M275" s="183"/>
      <c r="N275" s="184"/>
      <c r="O275" s="184"/>
      <c r="P275" s="184"/>
      <c r="Q275" s="184"/>
      <c r="R275" s="184"/>
      <c r="S275" s="184"/>
      <c r="T275" s="185"/>
      <c r="U275" s="14"/>
      <c r="V275" s="14"/>
      <c r="W275" s="14"/>
      <c r="X275" s="14"/>
      <c r="Y275" s="14"/>
      <c r="Z275" s="14"/>
      <c r="AA275" s="14"/>
      <c r="AB275" s="14"/>
      <c r="AC275" s="14"/>
      <c r="AD275" s="14"/>
      <c r="AE275" s="14"/>
      <c r="AT275" s="180" t="s">
        <v>156</v>
      </c>
      <c r="AU275" s="180" t="s">
        <v>89</v>
      </c>
      <c r="AV275" s="14" t="s">
        <v>151</v>
      </c>
      <c r="AW275" s="14" t="s">
        <v>4</v>
      </c>
      <c r="AX275" s="14" t="s">
        <v>87</v>
      </c>
      <c r="AY275" s="180" t="s">
        <v>142</v>
      </c>
    </row>
    <row r="276" s="2" customFormat="1" ht="36" customHeight="1">
      <c r="A276" s="33"/>
      <c r="B276" s="158"/>
      <c r="C276" s="159" t="s">
        <v>527</v>
      </c>
      <c r="D276" s="159" t="s">
        <v>145</v>
      </c>
      <c r="E276" s="160" t="s">
        <v>1108</v>
      </c>
      <c r="F276" s="161" t="s">
        <v>1109</v>
      </c>
      <c r="G276" s="162" t="s">
        <v>332</v>
      </c>
      <c r="H276" s="163">
        <v>10.220000000000001</v>
      </c>
      <c r="I276" s="164">
        <v>23.699999999999999</v>
      </c>
      <c r="J276" s="164">
        <f>ROUND(I276*H276,2)</f>
        <v>242.21000000000001</v>
      </c>
      <c r="K276" s="161" t="s">
        <v>316</v>
      </c>
      <c r="L276" s="34"/>
      <c r="M276" s="165" t="s">
        <v>3</v>
      </c>
      <c r="N276" s="166" t="s">
        <v>52</v>
      </c>
      <c r="O276" s="167">
        <v>0.055</v>
      </c>
      <c r="P276" s="167">
        <f>O276*H276</f>
        <v>0.56210000000000004</v>
      </c>
      <c r="Q276" s="167">
        <v>0</v>
      </c>
      <c r="R276" s="167">
        <f>Q276*H276</f>
        <v>0</v>
      </c>
      <c r="S276" s="167">
        <v>0</v>
      </c>
      <c r="T276" s="168">
        <f>S276*H276</f>
        <v>0</v>
      </c>
      <c r="U276" s="33"/>
      <c r="V276" s="33"/>
      <c r="W276" s="33"/>
      <c r="X276" s="33"/>
      <c r="Y276" s="33"/>
      <c r="Z276" s="33"/>
      <c r="AA276" s="33"/>
      <c r="AB276" s="33"/>
      <c r="AC276" s="33"/>
      <c r="AD276" s="33"/>
      <c r="AE276" s="33"/>
      <c r="AR276" s="169" t="s">
        <v>151</v>
      </c>
      <c r="AT276" s="169" t="s">
        <v>145</v>
      </c>
      <c r="AU276" s="169" t="s">
        <v>89</v>
      </c>
      <c r="AY276" s="19" t="s">
        <v>142</v>
      </c>
      <c r="BE276" s="170">
        <f>IF(N276="základní",J276,0)</f>
        <v>0</v>
      </c>
      <c r="BF276" s="170">
        <f>IF(N276="snížená",J276,0)</f>
        <v>0</v>
      </c>
      <c r="BG276" s="170">
        <f>IF(N276="zákl. přenesená",J276,0)</f>
        <v>242.21000000000001</v>
      </c>
      <c r="BH276" s="170">
        <f>IF(N276="sníž. přenesená",J276,0)</f>
        <v>0</v>
      </c>
      <c r="BI276" s="170">
        <f>IF(N276="nulová",J276,0)</f>
        <v>0</v>
      </c>
      <c r="BJ276" s="19" t="s">
        <v>151</v>
      </c>
      <c r="BK276" s="170">
        <f>ROUND(I276*H276,2)</f>
        <v>242.21000000000001</v>
      </c>
      <c r="BL276" s="19" t="s">
        <v>151</v>
      </c>
      <c r="BM276" s="169" t="s">
        <v>1110</v>
      </c>
    </row>
    <row r="277" s="2" customFormat="1">
      <c r="A277" s="33"/>
      <c r="B277" s="34"/>
      <c r="C277" s="33"/>
      <c r="D277" s="172" t="s">
        <v>318</v>
      </c>
      <c r="E277" s="33"/>
      <c r="F277" s="186" t="s">
        <v>1105</v>
      </c>
      <c r="G277" s="33"/>
      <c r="H277" s="33"/>
      <c r="I277" s="33"/>
      <c r="J277" s="33"/>
      <c r="K277" s="33"/>
      <c r="L277" s="34"/>
      <c r="M277" s="187"/>
      <c r="N277" s="188"/>
      <c r="O277" s="67"/>
      <c r="P277" s="67"/>
      <c r="Q277" s="67"/>
      <c r="R277" s="67"/>
      <c r="S277" s="67"/>
      <c r="T277" s="68"/>
      <c r="U277" s="33"/>
      <c r="V277" s="33"/>
      <c r="W277" s="33"/>
      <c r="X277" s="33"/>
      <c r="Y277" s="33"/>
      <c r="Z277" s="33"/>
      <c r="AA277" s="33"/>
      <c r="AB277" s="33"/>
      <c r="AC277" s="33"/>
      <c r="AD277" s="33"/>
      <c r="AE277" s="33"/>
      <c r="AT277" s="19" t="s">
        <v>318</v>
      </c>
      <c r="AU277" s="19" t="s">
        <v>89</v>
      </c>
    </row>
    <row r="278" s="13" customFormat="1">
      <c r="A278" s="13"/>
      <c r="B278" s="171"/>
      <c r="C278" s="13"/>
      <c r="D278" s="172" t="s">
        <v>156</v>
      </c>
      <c r="E278" s="173" t="s">
        <v>3</v>
      </c>
      <c r="F278" s="174" t="s">
        <v>1111</v>
      </c>
      <c r="G278" s="13"/>
      <c r="H278" s="175">
        <v>10.220000000000001</v>
      </c>
      <c r="I278" s="13"/>
      <c r="J278" s="13"/>
      <c r="K278" s="13"/>
      <c r="L278" s="171"/>
      <c r="M278" s="176"/>
      <c r="N278" s="177"/>
      <c r="O278" s="177"/>
      <c r="P278" s="177"/>
      <c r="Q278" s="177"/>
      <c r="R278" s="177"/>
      <c r="S278" s="177"/>
      <c r="T278" s="178"/>
      <c r="U278" s="13"/>
      <c r="V278" s="13"/>
      <c r="W278" s="13"/>
      <c r="X278" s="13"/>
      <c r="Y278" s="13"/>
      <c r="Z278" s="13"/>
      <c r="AA278" s="13"/>
      <c r="AB278" s="13"/>
      <c r="AC278" s="13"/>
      <c r="AD278" s="13"/>
      <c r="AE278" s="13"/>
      <c r="AT278" s="173" t="s">
        <v>156</v>
      </c>
      <c r="AU278" s="173" t="s">
        <v>89</v>
      </c>
      <c r="AV278" s="13" t="s">
        <v>89</v>
      </c>
      <c r="AW278" s="13" t="s">
        <v>41</v>
      </c>
      <c r="AX278" s="13" t="s">
        <v>79</v>
      </c>
      <c r="AY278" s="173" t="s">
        <v>142</v>
      </c>
    </row>
    <row r="279" s="14" customFormat="1">
      <c r="A279" s="14"/>
      <c r="B279" s="179"/>
      <c r="C279" s="14"/>
      <c r="D279" s="172" t="s">
        <v>156</v>
      </c>
      <c r="E279" s="180" t="s">
        <v>3</v>
      </c>
      <c r="F279" s="181" t="s">
        <v>158</v>
      </c>
      <c r="G279" s="14"/>
      <c r="H279" s="182">
        <v>10.220000000000001</v>
      </c>
      <c r="I279" s="14"/>
      <c r="J279" s="14"/>
      <c r="K279" s="14"/>
      <c r="L279" s="179"/>
      <c r="M279" s="183"/>
      <c r="N279" s="184"/>
      <c r="O279" s="184"/>
      <c r="P279" s="184"/>
      <c r="Q279" s="184"/>
      <c r="R279" s="184"/>
      <c r="S279" s="184"/>
      <c r="T279" s="185"/>
      <c r="U279" s="14"/>
      <c r="V279" s="14"/>
      <c r="W279" s="14"/>
      <c r="X279" s="14"/>
      <c r="Y279" s="14"/>
      <c r="Z279" s="14"/>
      <c r="AA279" s="14"/>
      <c r="AB279" s="14"/>
      <c r="AC279" s="14"/>
      <c r="AD279" s="14"/>
      <c r="AE279" s="14"/>
      <c r="AT279" s="180" t="s">
        <v>156</v>
      </c>
      <c r="AU279" s="180" t="s">
        <v>89</v>
      </c>
      <c r="AV279" s="14" t="s">
        <v>151</v>
      </c>
      <c r="AW279" s="14" t="s">
        <v>4</v>
      </c>
      <c r="AX279" s="14" t="s">
        <v>87</v>
      </c>
      <c r="AY279" s="180" t="s">
        <v>142</v>
      </c>
    </row>
    <row r="280" s="2" customFormat="1" ht="16.5" customHeight="1">
      <c r="A280" s="33"/>
      <c r="B280" s="158"/>
      <c r="C280" s="192" t="s">
        <v>531</v>
      </c>
      <c r="D280" s="192" t="s">
        <v>379</v>
      </c>
      <c r="E280" s="193" t="s">
        <v>1112</v>
      </c>
      <c r="F280" s="194" t="s">
        <v>1113</v>
      </c>
      <c r="G280" s="195" t="s">
        <v>332</v>
      </c>
      <c r="H280" s="196">
        <v>1059.22</v>
      </c>
      <c r="I280" s="197">
        <v>339</v>
      </c>
      <c r="J280" s="197">
        <f>ROUND(I280*H280,2)</f>
        <v>359075.58000000002</v>
      </c>
      <c r="K280" s="194" t="s">
        <v>316</v>
      </c>
      <c r="L280" s="198"/>
      <c r="M280" s="199" t="s">
        <v>3</v>
      </c>
      <c r="N280" s="200" t="s">
        <v>52</v>
      </c>
      <c r="O280" s="167">
        <v>0</v>
      </c>
      <c r="P280" s="167">
        <f>O280*H280</f>
        <v>0</v>
      </c>
      <c r="Q280" s="167">
        <v>0.17599999999999999</v>
      </c>
      <c r="R280" s="167">
        <f>Q280*H280</f>
        <v>186.42272</v>
      </c>
      <c r="S280" s="167">
        <v>0</v>
      </c>
      <c r="T280" s="168">
        <f>S280*H280</f>
        <v>0</v>
      </c>
      <c r="U280" s="33"/>
      <c r="V280" s="33"/>
      <c r="W280" s="33"/>
      <c r="X280" s="33"/>
      <c r="Y280" s="33"/>
      <c r="Z280" s="33"/>
      <c r="AA280" s="33"/>
      <c r="AB280" s="33"/>
      <c r="AC280" s="33"/>
      <c r="AD280" s="33"/>
      <c r="AE280" s="33"/>
      <c r="AR280" s="169" t="s">
        <v>184</v>
      </c>
      <c r="AT280" s="169" t="s">
        <v>379</v>
      </c>
      <c r="AU280" s="169" t="s">
        <v>89</v>
      </c>
      <c r="AY280" s="19" t="s">
        <v>142</v>
      </c>
      <c r="BE280" s="170">
        <f>IF(N280="základní",J280,0)</f>
        <v>0</v>
      </c>
      <c r="BF280" s="170">
        <f>IF(N280="snížená",J280,0)</f>
        <v>0</v>
      </c>
      <c r="BG280" s="170">
        <f>IF(N280="zákl. přenesená",J280,0)</f>
        <v>359075.58000000002</v>
      </c>
      <c r="BH280" s="170">
        <f>IF(N280="sníž. přenesená",J280,0)</f>
        <v>0</v>
      </c>
      <c r="BI280" s="170">
        <f>IF(N280="nulová",J280,0)</f>
        <v>0</v>
      </c>
      <c r="BJ280" s="19" t="s">
        <v>151</v>
      </c>
      <c r="BK280" s="170">
        <f>ROUND(I280*H280,2)</f>
        <v>359075.58000000002</v>
      </c>
      <c r="BL280" s="19" t="s">
        <v>151</v>
      </c>
      <c r="BM280" s="169" t="s">
        <v>1114</v>
      </c>
    </row>
    <row r="281" s="13" customFormat="1">
      <c r="A281" s="13"/>
      <c r="B281" s="171"/>
      <c r="C281" s="13"/>
      <c r="D281" s="172" t="s">
        <v>156</v>
      </c>
      <c r="E281" s="173" t="s">
        <v>3</v>
      </c>
      <c r="F281" s="174" t="s">
        <v>1111</v>
      </c>
      <c r="G281" s="13"/>
      <c r="H281" s="175">
        <v>10.220000000000001</v>
      </c>
      <c r="I281" s="13"/>
      <c r="J281" s="13"/>
      <c r="K281" s="13"/>
      <c r="L281" s="171"/>
      <c r="M281" s="176"/>
      <c r="N281" s="177"/>
      <c r="O281" s="177"/>
      <c r="P281" s="177"/>
      <c r="Q281" s="177"/>
      <c r="R281" s="177"/>
      <c r="S281" s="177"/>
      <c r="T281" s="178"/>
      <c r="U281" s="13"/>
      <c r="V281" s="13"/>
      <c r="W281" s="13"/>
      <c r="X281" s="13"/>
      <c r="Y281" s="13"/>
      <c r="Z281" s="13"/>
      <c r="AA281" s="13"/>
      <c r="AB281" s="13"/>
      <c r="AC281" s="13"/>
      <c r="AD281" s="13"/>
      <c r="AE281" s="13"/>
      <c r="AT281" s="173" t="s">
        <v>156</v>
      </c>
      <c r="AU281" s="173" t="s">
        <v>89</v>
      </c>
      <c r="AV281" s="13" t="s">
        <v>89</v>
      </c>
      <c r="AW281" s="13" t="s">
        <v>41</v>
      </c>
      <c r="AX281" s="13" t="s">
        <v>79</v>
      </c>
      <c r="AY281" s="173" t="s">
        <v>142</v>
      </c>
    </row>
    <row r="282" s="13" customFormat="1">
      <c r="A282" s="13"/>
      <c r="B282" s="171"/>
      <c r="C282" s="13"/>
      <c r="D282" s="172" t="s">
        <v>156</v>
      </c>
      <c r="E282" s="173" t="s">
        <v>3</v>
      </c>
      <c r="F282" s="174" t="s">
        <v>1107</v>
      </c>
      <c r="G282" s="13"/>
      <c r="H282" s="175">
        <v>1049</v>
      </c>
      <c r="I282" s="13"/>
      <c r="J282" s="13"/>
      <c r="K282" s="13"/>
      <c r="L282" s="171"/>
      <c r="M282" s="176"/>
      <c r="N282" s="177"/>
      <c r="O282" s="177"/>
      <c r="P282" s="177"/>
      <c r="Q282" s="177"/>
      <c r="R282" s="177"/>
      <c r="S282" s="177"/>
      <c r="T282" s="178"/>
      <c r="U282" s="13"/>
      <c r="V282" s="13"/>
      <c r="W282" s="13"/>
      <c r="X282" s="13"/>
      <c r="Y282" s="13"/>
      <c r="Z282" s="13"/>
      <c r="AA282" s="13"/>
      <c r="AB282" s="13"/>
      <c r="AC282" s="13"/>
      <c r="AD282" s="13"/>
      <c r="AE282" s="13"/>
      <c r="AT282" s="173" t="s">
        <v>156</v>
      </c>
      <c r="AU282" s="173" t="s">
        <v>89</v>
      </c>
      <c r="AV282" s="13" t="s">
        <v>89</v>
      </c>
      <c r="AW282" s="13" t="s">
        <v>41</v>
      </c>
      <c r="AX282" s="13" t="s">
        <v>79</v>
      </c>
      <c r="AY282" s="173" t="s">
        <v>142</v>
      </c>
    </row>
    <row r="283" s="14" customFormat="1">
      <c r="A283" s="14"/>
      <c r="B283" s="179"/>
      <c r="C283" s="14"/>
      <c r="D283" s="172" t="s">
        <v>156</v>
      </c>
      <c r="E283" s="180" t="s">
        <v>3</v>
      </c>
      <c r="F283" s="181" t="s">
        <v>158</v>
      </c>
      <c r="G283" s="14"/>
      <c r="H283" s="182">
        <v>1059.22</v>
      </c>
      <c r="I283" s="14"/>
      <c r="J283" s="14"/>
      <c r="K283" s="14"/>
      <c r="L283" s="179"/>
      <c r="M283" s="183"/>
      <c r="N283" s="184"/>
      <c r="O283" s="184"/>
      <c r="P283" s="184"/>
      <c r="Q283" s="184"/>
      <c r="R283" s="184"/>
      <c r="S283" s="184"/>
      <c r="T283" s="185"/>
      <c r="U283" s="14"/>
      <c r="V283" s="14"/>
      <c r="W283" s="14"/>
      <c r="X283" s="14"/>
      <c r="Y283" s="14"/>
      <c r="Z283" s="14"/>
      <c r="AA283" s="14"/>
      <c r="AB283" s="14"/>
      <c r="AC283" s="14"/>
      <c r="AD283" s="14"/>
      <c r="AE283" s="14"/>
      <c r="AT283" s="180" t="s">
        <v>156</v>
      </c>
      <c r="AU283" s="180" t="s">
        <v>89</v>
      </c>
      <c r="AV283" s="14" t="s">
        <v>151</v>
      </c>
      <c r="AW283" s="14" t="s">
        <v>4</v>
      </c>
      <c r="AX283" s="14" t="s">
        <v>87</v>
      </c>
      <c r="AY283" s="180" t="s">
        <v>142</v>
      </c>
    </row>
    <row r="284" s="2" customFormat="1" ht="16.5" customHeight="1">
      <c r="A284" s="33"/>
      <c r="B284" s="158"/>
      <c r="C284" s="192" t="s">
        <v>536</v>
      </c>
      <c r="D284" s="192" t="s">
        <v>379</v>
      </c>
      <c r="E284" s="193" t="s">
        <v>1115</v>
      </c>
      <c r="F284" s="194" t="s">
        <v>1116</v>
      </c>
      <c r="G284" s="195" t="s">
        <v>332</v>
      </c>
      <c r="H284" s="196">
        <v>327.77999999999997</v>
      </c>
      <c r="I284" s="197">
        <v>391</v>
      </c>
      <c r="J284" s="197">
        <f>ROUND(I284*H284,2)</f>
        <v>128161.98</v>
      </c>
      <c r="K284" s="194" t="s">
        <v>316</v>
      </c>
      <c r="L284" s="198"/>
      <c r="M284" s="199" t="s">
        <v>3</v>
      </c>
      <c r="N284" s="200" t="s">
        <v>52</v>
      </c>
      <c r="O284" s="167">
        <v>0</v>
      </c>
      <c r="P284" s="167">
        <f>O284*H284</f>
        <v>0</v>
      </c>
      <c r="Q284" s="167">
        <v>0.17599999999999999</v>
      </c>
      <c r="R284" s="167">
        <f>Q284*H284</f>
        <v>57.689279999999989</v>
      </c>
      <c r="S284" s="167">
        <v>0</v>
      </c>
      <c r="T284" s="168">
        <f>S284*H284</f>
        <v>0</v>
      </c>
      <c r="U284" s="33"/>
      <c r="V284" s="33"/>
      <c r="W284" s="33"/>
      <c r="X284" s="33"/>
      <c r="Y284" s="33"/>
      <c r="Z284" s="33"/>
      <c r="AA284" s="33"/>
      <c r="AB284" s="33"/>
      <c r="AC284" s="33"/>
      <c r="AD284" s="33"/>
      <c r="AE284" s="33"/>
      <c r="AR284" s="169" t="s">
        <v>184</v>
      </c>
      <c r="AT284" s="169" t="s">
        <v>379</v>
      </c>
      <c r="AU284" s="169" t="s">
        <v>89</v>
      </c>
      <c r="AY284" s="19" t="s">
        <v>142</v>
      </c>
      <c r="BE284" s="170">
        <f>IF(N284="základní",J284,0)</f>
        <v>0</v>
      </c>
      <c r="BF284" s="170">
        <f>IF(N284="snížená",J284,0)</f>
        <v>0</v>
      </c>
      <c r="BG284" s="170">
        <f>IF(N284="zákl. přenesená",J284,0)</f>
        <v>128161.98</v>
      </c>
      <c r="BH284" s="170">
        <f>IF(N284="sníž. přenesená",J284,0)</f>
        <v>0</v>
      </c>
      <c r="BI284" s="170">
        <f>IF(N284="nulová",J284,0)</f>
        <v>0</v>
      </c>
      <c r="BJ284" s="19" t="s">
        <v>151</v>
      </c>
      <c r="BK284" s="170">
        <f>ROUND(I284*H284,2)</f>
        <v>128161.98</v>
      </c>
      <c r="BL284" s="19" t="s">
        <v>151</v>
      </c>
      <c r="BM284" s="169" t="s">
        <v>1117</v>
      </c>
    </row>
    <row r="285" s="13" customFormat="1">
      <c r="A285" s="13"/>
      <c r="B285" s="171"/>
      <c r="C285" s="13"/>
      <c r="D285" s="172" t="s">
        <v>156</v>
      </c>
      <c r="E285" s="173" t="s">
        <v>3</v>
      </c>
      <c r="F285" s="174" t="s">
        <v>1106</v>
      </c>
      <c r="G285" s="13"/>
      <c r="H285" s="175">
        <v>338</v>
      </c>
      <c r="I285" s="13"/>
      <c r="J285" s="13"/>
      <c r="K285" s="13"/>
      <c r="L285" s="171"/>
      <c r="M285" s="176"/>
      <c r="N285" s="177"/>
      <c r="O285" s="177"/>
      <c r="P285" s="177"/>
      <c r="Q285" s="177"/>
      <c r="R285" s="177"/>
      <c r="S285" s="177"/>
      <c r="T285" s="178"/>
      <c r="U285" s="13"/>
      <c r="V285" s="13"/>
      <c r="W285" s="13"/>
      <c r="X285" s="13"/>
      <c r="Y285" s="13"/>
      <c r="Z285" s="13"/>
      <c r="AA285" s="13"/>
      <c r="AB285" s="13"/>
      <c r="AC285" s="13"/>
      <c r="AD285" s="13"/>
      <c r="AE285" s="13"/>
      <c r="AT285" s="173" t="s">
        <v>156</v>
      </c>
      <c r="AU285" s="173" t="s">
        <v>89</v>
      </c>
      <c r="AV285" s="13" t="s">
        <v>89</v>
      </c>
      <c r="AW285" s="13" t="s">
        <v>41</v>
      </c>
      <c r="AX285" s="13" t="s">
        <v>79</v>
      </c>
      <c r="AY285" s="173" t="s">
        <v>142</v>
      </c>
    </row>
    <row r="286" s="13" customFormat="1">
      <c r="A286" s="13"/>
      <c r="B286" s="171"/>
      <c r="C286" s="13"/>
      <c r="D286" s="172" t="s">
        <v>156</v>
      </c>
      <c r="E286" s="173" t="s">
        <v>3</v>
      </c>
      <c r="F286" s="174" t="s">
        <v>1118</v>
      </c>
      <c r="G286" s="13"/>
      <c r="H286" s="175">
        <v>-10.220000000000001</v>
      </c>
      <c r="I286" s="13"/>
      <c r="J286" s="13"/>
      <c r="K286" s="13"/>
      <c r="L286" s="171"/>
      <c r="M286" s="176"/>
      <c r="N286" s="177"/>
      <c r="O286" s="177"/>
      <c r="P286" s="177"/>
      <c r="Q286" s="177"/>
      <c r="R286" s="177"/>
      <c r="S286" s="177"/>
      <c r="T286" s="178"/>
      <c r="U286" s="13"/>
      <c r="V286" s="13"/>
      <c r="W286" s="13"/>
      <c r="X286" s="13"/>
      <c r="Y286" s="13"/>
      <c r="Z286" s="13"/>
      <c r="AA286" s="13"/>
      <c r="AB286" s="13"/>
      <c r="AC286" s="13"/>
      <c r="AD286" s="13"/>
      <c r="AE286" s="13"/>
      <c r="AT286" s="173" t="s">
        <v>156</v>
      </c>
      <c r="AU286" s="173" t="s">
        <v>89</v>
      </c>
      <c r="AV286" s="13" t="s">
        <v>89</v>
      </c>
      <c r="AW286" s="13" t="s">
        <v>41</v>
      </c>
      <c r="AX286" s="13" t="s">
        <v>79</v>
      </c>
      <c r="AY286" s="173" t="s">
        <v>142</v>
      </c>
    </row>
    <row r="287" s="14" customFormat="1">
      <c r="A287" s="14"/>
      <c r="B287" s="179"/>
      <c r="C287" s="14"/>
      <c r="D287" s="172" t="s">
        <v>156</v>
      </c>
      <c r="E287" s="180" t="s">
        <v>3</v>
      </c>
      <c r="F287" s="181" t="s">
        <v>158</v>
      </c>
      <c r="G287" s="14"/>
      <c r="H287" s="182">
        <v>327.77999999999997</v>
      </c>
      <c r="I287" s="14"/>
      <c r="J287" s="14"/>
      <c r="K287" s="14"/>
      <c r="L287" s="179"/>
      <c r="M287" s="183"/>
      <c r="N287" s="184"/>
      <c r="O287" s="184"/>
      <c r="P287" s="184"/>
      <c r="Q287" s="184"/>
      <c r="R287" s="184"/>
      <c r="S287" s="184"/>
      <c r="T287" s="185"/>
      <c r="U287" s="14"/>
      <c r="V287" s="14"/>
      <c r="W287" s="14"/>
      <c r="X287" s="14"/>
      <c r="Y287" s="14"/>
      <c r="Z287" s="14"/>
      <c r="AA287" s="14"/>
      <c r="AB287" s="14"/>
      <c r="AC287" s="14"/>
      <c r="AD287" s="14"/>
      <c r="AE287" s="14"/>
      <c r="AT287" s="180" t="s">
        <v>156</v>
      </c>
      <c r="AU287" s="180" t="s">
        <v>89</v>
      </c>
      <c r="AV287" s="14" t="s">
        <v>151</v>
      </c>
      <c r="AW287" s="14" t="s">
        <v>4</v>
      </c>
      <c r="AX287" s="14" t="s">
        <v>87</v>
      </c>
      <c r="AY287" s="180" t="s">
        <v>142</v>
      </c>
    </row>
    <row r="288" s="2" customFormat="1" ht="36" customHeight="1">
      <c r="A288" s="33"/>
      <c r="B288" s="158"/>
      <c r="C288" s="159" t="s">
        <v>540</v>
      </c>
      <c r="D288" s="159" t="s">
        <v>145</v>
      </c>
      <c r="E288" s="160" t="s">
        <v>1119</v>
      </c>
      <c r="F288" s="161" t="s">
        <v>1120</v>
      </c>
      <c r="G288" s="162" t="s">
        <v>332</v>
      </c>
      <c r="H288" s="163">
        <v>12</v>
      </c>
      <c r="I288" s="164">
        <v>266</v>
      </c>
      <c r="J288" s="164">
        <f>ROUND(I288*H288,2)</f>
        <v>3192</v>
      </c>
      <c r="K288" s="161" t="s">
        <v>316</v>
      </c>
      <c r="L288" s="34"/>
      <c r="M288" s="165" t="s">
        <v>3</v>
      </c>
      <c r="N288" s="166" t="s">
        <v>52</v>
      </c>
      <c r="O288" s="167">
        <v>0.64800000000000002</v>
      </c>
      <c r="P288" s="167">
        <f>O288*H288</f>
        <v>7.7759999999999998</v>
      </c>
      <c r="Q288" s="167">
        <v>0.10100000000000001</v>
      </c>
      <c r="R288" s="167">
        <f>Q288*H288</f>
        <v>1.2120000000000002</v>
      </c>
      <c r="S288" s="167">
        <v>0</v>
      </c>
      <c r="T288" s="168">
        <f>S288*H288</f>
        <v>0</v>
      </c>
      <c r="U288" s="33"/>
      <c r="V288" s="33"/>
      <c r="W288" s="33"/>
      <c r="X288" s="33"/>
      <c r="Y288" s="33"/>
      <c r="Z288" s="33"/>
      <c r="AA288" s="33"/>
      <c r="AB288" s="33"/>
      <c r="AC288" s="33"/>
      <c r="AD288" s="33"/>
      <c r="AE288" s="33"/>
      <c r="AR288" s="169" t="s">
        <v>151</v>
      </c>
      <c r="AT288" s="169" t="s">
        <v>145</v>
      </c>
      <c r="AU288" s="169" t="s">
        <v>89</v>
      </c>
      <c r="AY288" s="19" t="s">
        <v>142</v>
      </c>
      <c r="BE288" s="170">
        <f>IF(N288="základní",J288,0)</f>
        <v>0</v>
      </c>
      <c r="BF288" s="170">
        <f>IF(N288="snížená",J288,0)</f>
        <v>0</v>
      </c>
      <c r="BG288" s="170">
        <f>IF(N288="zákl. přenesená",J288,0)</f>
        <v>3192</v>
      </c>
      <c r="BH288" s="170">
        <f>IF(N288="sníž. přenesená",J288,0)</f>
        <v>0</v>
      </c>
      <c r="BI288" s="170">
        <f>IF(N288="nulová",J288,0)</f>
        <v>0</v>
      </c>
      <c r="BJ288" s="19" t="s">
        <v>151</v>
      </c>
      <c r="BK288" s="170">
        <f>ROUND(I288*H288,2)</f>
        <v>3192</v>
      </c>
      <c r="BL288" s="19" t="s">
        <v>151</v>
      </c>
      <c r="BM288" s="169" t="s">
        <v>1121</v>
      </c>
    </row>
    <row r="289" s="2" customFormat="1">
      <c r="A289" s="33"/>
      <c r="B289" s="34"/>
      <c r="C289" s="33"/>
      <c r="D289" s="172" t="s">
        <v>318</v>
      </c>
      <c r="E289" s="33"/>
      <c r="F289" s="186" t="s">
        <v>1122</v>
      </c>
      <c r="G289" s="33"/>
      <c r="H289" s="33"/>
      <c r="I289" s="33"/>
      <c r="J289" s="33"/>
      <c r="K289" s="33"/>
      <c r="L289" s="34"/>
      <c r="M289" s="187"/>
      <c r="N289" s="188"/>
      <c r="O289" s="67"/>
      <c r="P289" s="67"/>
      <c r="Q289" s="67"/>
      <c r="R289" s="67"/>
      <c r="S289" s="67"/>
      <c r="T289" s="68"/>
      <c r="U289" s="33"/>
      <c r="V289" s="33"/>
      <c r="W289" s="33"/>
      <c r="X289" s="33"/>
      <c r="Y289" s="33"/>
      <c r="Z289" s="33"/>
      <c r="AA289" s="33"/>
      <c r="AB289" s="33"/>
      <c r="AC289" s="33"/>
      <c r="AD289" s="33"/>
      <c r="AE289" s="33"/>
      <c r="AT289" s="19" t="s">
        <v>318</v>
      </c>
      <c r="AU289" s="19" t="s">
        <v>89</v>
      </c>
    </row>
    <row r="290" s="13" customFormat="1">
      <c r="A290" s="13"/>
      <c r="B290" s="171"/>
      <c r="C290" s="13"/>
      <c r="D290" s="172" t="s">
        <v>156</v>
      </c>
      <c r="E290" s="173" t="s">
        <v>3</v>
      </c>
      <c r="F290" s="174" t="s">
        <v>946</v>
      </c>
      <c r="G290" s="13"/>
      <c r="H290" s="175">
        <v>12</v>
      </c>
      <c r="I290" s="13"/>
      <c r="J290" s="13"/>
      <c r="K290" s="13"/>
      <c r="L290" s="171"/>
      <c r="M290" s="176"/>
      <c r="N290" s="177"/>
      <c r="O290" s="177"/>
      <c r="P290" s="177"/>
      <c r="Q290" s="177"/>
      <c r="R290" s="177"/>
      <c r="S290" s="177"/>
      <c r="T290" s="178"/>
      <c r="U290" s="13"/>
      <c r="V290" s="13"/>
      <c r="W290" s="13"/>
      <c r="X290" s="13"/>
      <c r="Y290" s="13"/>
      <c r="Z290" s="13"/>
      <c r="AA290" s="13"/>
      <c r="AB290" s="13"/>
      <c r="AC290" s="13"/>
      <c r="AD290" s="13"/>
      <c r="AE290" s="13"/>
      <c r="AT290" s="173" t="s">
        <v>156</v>
      </c>
      <c r="AU290" s="173" t="s">
        <v>89</v>
      </c>
      <c r="AV290" s="13" t="s">
        <v>89</v>
      </c>
      <c r="AW290" s="13" t="s">
        <v>41</v>
      </c>
      <c r="AX290" s="13" t="s">
        <v>79</v>
      </c>
      <c r="AY290" s="173" t="s">
        <v>142</v>
      </c>
    </row>
    <row r="291" s="14" customFormat="1">
      <c r="A291" s="14"/>
      <c r="B291" s="179"/>
      <c r="C291" s="14"/>
      <c r="D291" s="172" t="s">
        <v>156</v>
      </c>
      <c r="E291" s="180" t="s">
        <v>3</v>
      </c>
      <c r="F291" s="181" t="s">
        <v>158</v>
      </c>
      <c r="G291" s="14"/>
      <c r="H291" s="182">
        <v>12</v>
      </c>
      <c r="I291" s="14"/>
      <c r="J291" s="14"/>
      <c r="K291" s="14"/>
      <c r="L291" s="179"/>
      <c r="M291" s="183"/>
      <c r="N291" s="184"/>
      <c r="O291" s="184"/>
      <c r="P291" s="184"/>
      <c r="Q291" s="184"/>
      <c r="R291" s="184"/>
      <c r="S291" s="184"/>
      <c r="T291" s="185"/>
      <c r="U291" s="14"/>
      <c r="V291" s="14"/>
      <c r="W291" s="14"/>
      <c r="X291" s="14"/>
      <c r="Y291" s="14"/>
      <c r="Z291" s="14"/>
      <c r="AA291" s="14"/>
      <c r="AB291" s="14"/>
      <c r="AC291" s="14"/>
      <c r="AD291" s="14"/>
      <c r="AE291" s="14"/>
      <c r="AT291" s="180" t="s">
        <v>156</v>
      </c>
      <c r="AU291" s="180" t="s">
        <v>89</v>
      </c>
      <c r="AV291" s="14" t="s">
        <v>151</v>
      </c>
      <c r="AW291" s="14" t="s">
        <v>4</v>
      </c>
      <c r="AX291" s="14" t="s">
        <v>87</v>
      </c>
      <c r="AY291" s="180" t="s">
        <v>142</v>
      </c>
    </row>
    <row r="292" s="12" customFormat="1" ht="22.8" customHeight="1">
      <c r="A292" s="12"/>
      <c r="B292" s="146"/>
      <c r="C292" s="12"/>
      <c r="D292" s="147" t="s">
        <v>78</v>
      </c>
      <c r="E292" s="156" t="s">
        <v>184</v>
      </c>
      <c r="F292" s="156" t="s">
        <v>391</v>
      </c>
      <c r="G292" s="12"/>
      <c r="H292" s="12"/>
      <c r="I292" s="12"/>
      <c r="J292" s="157">
        <f>BK292</f>
        <v>1050</v>
      </c>
      <c r="K292" s="12"/>
      <c r="L292" s="146"/>
      <c r="M292" s="150"/>
      <c r="N292" s="151"/>
      <c r="O292" s="151"/>
      <c r="P292" s="152">
        <f>SUM(P293:P296)</f>
        <v>1.5509999999999999</v>
      </c>
      <c r="Q292" s="151"/>
      <c r="R292" s="152">
        <f>SUM(R293:R296)</f>
        <v>0.31108000000000002</v>
      </c>
      <c r="S292" s="151"/>
      <c r="T292" s="153">
        <f>SUM(T293:T296)</f>
        <v>0</v>
      </c>
      <c r="U292" s="12"/>
      <c r="V292" s="12"/>
      <c r="W292" s="12"/>
      <c r="X292" s="12"/>
      <c r="Y292" s="12"/>
      <c r="Z292" s="12"/>
      <c r="AA292" s="12"/>
      <c r="AB292" s="12"/>
      <c r="AC292" s="12"/>
      <c r="AD292" s="12"/>
      <c r="AE292" s="12"/>
      <c r="AR292" s="147" t="s">
        <v>87</v>
      </c>
      <c r="AT292" s="154" t="s">
        <v>78</v>
      </c>
      <c r="AU292" s="154" t="s">
        <v>87</v>
      </c>
      <c r="AY292" s="147" t="s">
        <v>142</v>
      </c>
      <c r="BK292" s="155">
        <f>SUM(BK293:BK296)</f>
        <v>1050</v>
      </c>
    </row>
    <row r="293" s="2" customFormat="1" ht="24" customHeight="1">
      <c r="A293" s="33"/>
      <c r="B293" s="158"/>
      <c r="C293" s="159" t="s">
        <v>544</v>
      </c>
      <c r="D293" s="159" t="s">
        <v>145</v>
      </c>
      <c r="E293" s="160" t="s">
        <v>1123</v>
      </c>
      <c r="F293" s="161" t="s">
        <v>1124</v>
      </c>
      <c r="G293" s="162" t="s">
        <v>148</v>
      </c>
      <c r="H293" s="163">
        <v>1</v>
      </c>
      <c r="I293" s="164">
        <v>1050</v>
      </c>
      <c r="J293" s="164">
        <f>ROUND(I293*H293,2)</f>
        <v>1050</v>
      </c>
      <c r="K293" s="161" t="s">
        <v>316</v>
      </c>
      <c r="L293" s="34"/>
      <c r="M293" s="165" t="s">
        <v>3</v>
      </c>
      <c r="N293" s="166" t="s">
        <v>52</v>
      </c>
      <c r="O293" s="167">
        <v>1.5509999999999999</v>
      </c>
      <c r="P293" s="167">
        <f>O293*H293</f>
        <v>1.5509999999999999</v>
      </c>
      <c r="Q293" s="167">
        <v>0.31108000000000002</v>
      </c>
      <c r="R293" s="167">
        <f>Q293*H293</f>
        <v>0.31108000000000002</v>
      </c>
      <c r="S293" s="167">
        <v>0</v>
      </c>
      <c r="T293" s="168">
        <f>S293*H293</f>
        <v>0</v>
      </c>
      <c r="U293" s="33"/>
      <c r="V293" s="33"/>
      <c r="W293" s="33"/>
      <c r="X293" s="33"/>
      <c r="Y293" s="33"/>
      <c r="Z293" s="33"/>
      <c r="AA293" s="33"/>
      <c r="AB293" s="33"/>
      <c r="AC293" s="33"/>
      <c r="AD293" s="33"/>
      <c r="AE293" s="33"/>
      <c r="AR293" s="169" t="s">
        <v>151</v>
      </c>
      <c r="AT293" s="169" t="s">
        <v>145</v>
      </c>
      <c r="AU293" s="169" t="s">
        <v>89</v>
      </c>
      <c r="AY293" s="19" t="s">
        <v>142</v>
      </c>
      <c r="BE293" s="170">
        <f>IF(N293="základní",J293,0)</f>
        <v>0</v>
      </c>
      <c r="BF293" s="170">
        <f>IF(N293="snížená",J293,0)</f>
        <v>0</v>
      </c>
      <c r="BG293" s="170">
        <f>IF(N293="zákl. přenesená",J293,0)</f>
        <v>1050</v>
      </c>
      <c r="BH293" s="170">
        <f>IF(N293="sníž. přenesená",J293,0)</f>
        <v>0</v>
      </c>
      <c r="BI293" s="170">
        <f>IF(N293="nulová",J293,0)</f>
        <v>0</v>
      </c>
      <c r="BJ293" s="19" t="s">
        <v>151</v>
      </c>
      <c r="BK293" s="170">
        <f>ROUND(I293*H293,2)</f>
        <v>1050</v>
      </c>
      <c r="BL293" s="19" t="s">
        <v>151</v>
      </c>
      <c r="BM293" s="169" t="s">
        <v>1125</v>
      </c>
    </row>
    <row r="294" s="2" customFormat="1">
      <c r="A294" s="33"/>
      <c r="B294" s="34"/>
      <c r="C294" s="33"/>
      <c r="D294" s="172" t="s">
        <v>318</v>
      </c>
      <c r="E294" s="33"/>
      <c r="F294" s="186" t="s">
        <v>599</v>
      </c>
      <c r="G294" s="33"/>
      <c r="H294" s="33"/>
      <c r="I294" s="33"/>
      <c r="J294" s="33"/>
      <c r="K294" s="33"/>
      <c r="L294" s="34"/>
      <c r="M294" s="187"/>
      <c r="N294" s="188"/>
      <c r="O294" s="67"/>
      <c r="P294" s="67"/>
      <c r="Q294" s="67"/>
      <c r="R294" s="67"/>
      <c r="S294" s="67"/>
      <c r="T294" s="68"/>
      <c r="U294" s="33"/>
      <c r="V294" s="33"/>
      <c r="W294" s="33"/>
      <c r="X294" s="33"/>
      <c r="Y294" s="33"/>
      <c r="Z294" s="33"/>
      <c r="AA294" s="33"/>
      <c r="AB294" s="33"/>
      <c r="AC294" s="33"/>
      <c r="AD294" s="33"/>
      <c r="AE294" s="33"/>
      <c r="AT294" s="19" t="s">
        <v>318</v>
      </c>
      <c r="AU294" s="19" t="s">
        <v>89</v>
      </c>
    </row>
    <row r="295" s="13" customFormat="1">
      <c r="A295" s="13"/>
      <c r="B295" s="171"/>
      <c r="C295" s="13"/>
      <c r="D295" s="172" t="s">
        <v>156</v>
      </c>
      <c r="E295" s="173" t="s">
        <v>3</v>
      </c>
      <c r="F295" s="174" t="s">
        <v>1126</v>
      </c>
      <c r="G295" s="13"/>
      <c r="H295" s="175">
        <v>1</v>
      </c>
      <c r="I295" s="13"/>
      <c r="J295" s="13"/>
      <c r="K295" s="13"/>
      <c r="L295" s="171"/>
      <c r="M295" s="176"/>
      <c r="N295" s="177"/>
      <c r="O295" s="177"/>
      <c r="P295" s="177"/>
      <c r="Q295" s="177"/>
      <c r="R295" s="177"/>
      <c r="S295" s="177"/>
      <c r="T295" s="178"/>
      <c r="U295" s="13"/>
      <c r="V295" s="13"/>
      <c r="W295" s="13"/>
      <c r="X295" s="13"/>
      <c r="Y295" s="13"/>
      <c r="Z295" s="13"/>
      <c r="AA295" s="13"/>
      <c r="AB295" s="13"/>
      <c r="AC295" s="13"/>
      <c r="AD295" s="13"/>
      <c r="AE295" s="13"/>
      <c r="AT295" s="173" t="s">
        <v>156</v>
      </c>
      <c r="AU295" s="173" t="s">
        <v>89</v>
      </c>
      <c r="AV295" s="13" t="s">
        <v>89</v>
      </c>
      <c r="AW295" s="13" t="s">
        <v>41</v>
      </c>
      <c r="AX295" s="13" t="s">
        <v>79</v>
      </c>
      <c r="AY295" s="173" t="s">
        <v>142</v>
      </c>
    </row>
    <row r="296" s="14" customFormat="1">
      <c r="A296" s="14"/>
      <c r="B296" s="179"/>
      <c r="C296" s="14"/>
      <c r="D296" s="172" t="s">
        <v>156</v>
      </c>
      <c r="E296" s="180" t="s">
        <v>3</v>
      </c>
      <c r="F296" s="181" t="s">
        <v>158</v>
      </c>
      <c r="G296" s="14"/>
      <c r="H296" s="182">
        <v>1</v>
      </c>
      <c r="I296" s="14"/>
      <c r="J296" s="14"/>
      <c r="K296" s="14"/>
      <c r="L296" s="179"/>
      <c r="M296" s="183"/>
      <c r="N296" s="184"/>
      <c r="O296" s="184"/>
      <c r="P296" s="184"/>
      <c r="Q296" s="184"/>
      <c r="R296" s="184"/>
      <c r="S296" s="184"/>
      <c r="T296" s="185"/>
      <c r="U296" s="14"/>
      <c r="V296" s="14"/>
      <c r="W296" s="14"/>
      <c r="X296" s="14"/>
      <c r="Y296" s="14"/>
      <c r="Z296" s="14"/>
      <c r="AA296" s="14"/>
      <c r="AB296" s="14"/>
      <c r="AC296" s="14"/>
      <c r="AD296" s="14"/>
      <c r="AE296" s="14"/>
      <c r="AT296" s="180" t="s">
        <v>156</v>
      </c>
      <c r="AU296" s="180" t="s">
        <v>89</v>
      </c>
      <c r="AV296" s="14" t="s">
        <v>151</v>
      </c>
      <c r="AW296" s="14" t="s">
        <v>4</v>
      </c>
      <c r="AX296" s="14" t="s">
        <v>87</v>
      </c>
      <c r="AY296" s="180" t="s">
        <v>142</v>
      </c>
    </row>
    <row r="297" s="12" customFormat="1" ht="22.8" customHeight="1">
      <c r="A297" s="12"/>
      <c r="B297" s="146"/>
      <c r="C297" s="12"/>
      <c r="D297" s="147" t="s">
        <v>78</v>
      </c>
      <c r="E297" s="156" t="s">
        <v>191</v>
      </c>
      <c r="F297" s="156" t="s">
        <v>616</v>
      </c>
      <c r="G297" s="12"/>
      <c r="H297" s="12"/>
      <c r="I297" s="12"/>
      <c r="J297" s="157">
        <f>BK297</f>
        <v>459507.21999999997</v>
      </c>
      <c r="K297" s="12"/>
      <c r="L297" s="146"/>
      <c r="M297" s="150"/>
      <c r="N297" s="151"/>
      <c r="O297" s="151"/>
      <c r="P297" s="152">
        <f>P298+SUM(P299:P355)+P393</f>
        <v>551.91805399999998</v>
      </c>
      <c r="Q297" s="151"/>
      <c r="R297" s="152">
        <f>R298+SUM(R299:R355)+R393</f>
        <v>97.47883564</v>
      </c>
      <c r="S297" s="151"/>
      <c r="T297" s="153">
        <f>T298+SUM(T299:T355)+T393</f>
        <v>742.91560000000004</v>
      </c>
      <c r="U297" s="12"/>
      <c r="V297" s="12"/>
      <c r="W297" s="12"/>
      <c r="X297" s="12"/>
      <c r="Y297" s="12"/>
      <c r="Z297" s="12"/>
      <c r="AA297" s="12"/>
      <c r="AB297" s="12"/>
      <c r="AC297" s="12"/>
      <c r="AD297" s="12"/>
      <c r="AE297" s="12"/>
      <c r="AR297" s="147" t="s">
        <v>87</v>
      </c>
      <c r="AT297" s="154" t="s">
        <v>78</v>
      </c>
      <c r="AU297" s="154" t="s">
        <v>87</v>
      </c>
      <c r="AY297" s="147" t="s">
        <v>142</v>
      </c>
      <c r="BK297" s="155">
        <f>BK298+SUM(BK299:BK355)+BK393</f>
        <v>459507.21999999997</v>
      </c>
    </row>
    <row r="298" s="2" customFormat="1" ht="24" customHeight="1">
      <c r="A298" s="33"/>
      <c r="B298" s="158"/>
      <c r="C298" s="159" t="s">
        <v>549</v>
      </c>
      <c r="D298" s="159" t="s">
        <v>145</v>
      </c>
      <c r="E298" s="160" t="s">
        <v>1127</v>
      </c>
      <c r="F298" s="161" t="s">
        <v>1128</v>
      </c>
      <c r="G298" s="162" t="s">
        <v>228</v>
      </c>
      <c r="H298" s="163">
        <v>222.91999999999999</v>
      </c>
      <c r="I298" s="164">
        <v>249</v>
      </c>
      <c r="J298" s="164">
        <f>ROUND(I298*H298,2)</f>
        <v>55507.080000000002</v>
      </c>
      <c r="K298" s="161" t="s">
        <v>316</v>
      </c>
      <c r="L298" s="34"/>
      <c r="M298" s="165" t="s">
        <v>3</v>
      </c>
      <c r="N298" s="166" t="s">
        <v>52</v>
      </c>
      <c r="O298" s="167">
        <v>0.26800000000000002</v>
      </c>
      <c r="P298" s="167">
        <f>O298*H298</f>
        <v>59.742559999999997</v>
      </c>
      <c r="Q298" s="167">
        <v>0.15540000000000001</v>
      </c>
      <c r="R298" s="167">
        <f>Q298*H298</f>
        <v>34.641767999999999</v>
      </c>
      <c r="S298" s="167">
        <v>0</v>
      </c>
      <c r="T298" s="168">
        <f>S298*H298</f>
        <v>0</v>
      </c>
      <c r="U298" s="33"/>
      <c r="V298" s="33"/>
      <c r="W298" s="33"/>
      <c r="X298" s="33"/>
      <c r="Y298" s="33"/>
      <c r="Z298" s="33"/>
      <c r="AA298" s="33"/>
      <c r="AB298" s="33"/>
      <c r="AC298" s="33"/>
      <c r="AD298" s="33"/>
      <c r="AE298" s="33"/>
      <c r="AR298" s="169" t="s">
        <v>151</v>
      </c>
      <c r="AT298" s="169" t="s">
        <v>145</v>
      </c>
      <c r="AU298" s="169" t="s">
        <v>89</v>
      </c>
      <c r="AY298" s="19" t="s">
        <v>142</v>
      </c>
      <c r="BE298" s="170">
        <f>IF(N298="základní",J298,0)</f>
        <v>0</v>
      </c>
      <c r="BF298" s="170">
        <f>IF(N298="snížená",J298,0)</f>
        <v>0</v>
      </c>
      <c r="BG298" s="170">
        <f>IF(N298="zákl. přenesená",J298,0)</f>
        <v>55507.080000000002</v>
      </c>
      <c r="BH298" s="170">
        <f>IF(N298="sníž. přenesená",J298,0)</f>
        <v>0</v>
      </c>
      <c r="BI298" s="170">
        <f>IF(N298="nulová",J298,0)</f>
        <v>0</v>
      </c>
      <c r="BJ298" s="19" t="s">
        <v>151</v>
      </c>
      <c r="BK298" s="170">
        <f>ROUND(I298*H298,2)</f>
        <v>55507.080000000002</v>
      </c>
      <c r="BL298" s="19" t="s">
        <v>151</v>
      </c>
      <c r="BM298" s="169" t="s">
        <v>1129</v>
      </c>
    </row>
    <row r="299" s="2" customFormat="1">
      <c r="A299" s="33"/>
      <c r="B299" s="34"/>
      <c r="C299" s="33"/>
      <c r="D299" s="172" t="s">
        <v>318</v>
      </c>
      <c r="E299" s="33"/>
      <c r="F299" s="186" t="s">
        <v>1130</v>
      </c>
      <c r="G299" s="33"/>
      <c r="H299" s="33"/>
      <c r="I299" s="33"/>
      <c r="J299" s="33"/>
      <c r="K299" s="33"/>
      <c r="L299" s="34"/>
      <c r="M299" s="187"/>
      <c r="N299" s="188"/>
      <c r="O299" s="67"/>
      <c r="P299" s="67"/>
      <c r="Q299" s="67"/>
      <c r="R299" s="67"/>
      <c r="S299" s="67"/>
      <c r="T299" s="68"/>
      <c r="U299" s="33"/>
      <c r="V299" s="33"/>
      <c r="W299" s="33"/>
      <c r="X299" s="33"/>
      <c r="Y299" s="33"/>
      <c r="Z299" s="33"/>
      <c r="AA299" s="33"/>
      <c r="AB299" s="33"/>
      <c r="AC299" s="33"/>
      <c r="AD299" s="33"/>
      <c r="AE299" s="33"/>
      <c r="AT299" s="19" t="s">
        <v>318</v>
      </c>
      <c r="AU299" s="19" t="s">
        <v>89</v>
      </c>
    </row>
    <row r="300" s="13" customFormat="1">
      <c r="A300" s="13"/>
      <c r="B300" s="171"/>
      <c r="C300" s="13"/>
      <c r="D300" s="172" t="s">
        <v>156</v>
      </c>
      <c r="E300" s="173" t="s">
        <v>3</v>
      </c>
      <c r="F300" s="174" t="s">
        <v>1131</v>
      </c>
      <c r="G300" s="13"/>
      <c r="H300" s="175">
        <v>2.5</v>
      </c>
      <c r="I300" s="13"/>
      <c r="J300" s="13"/>
      <c r="K300" s="13"/>
      <c r="L300" s="171"/>
      <c r="M300" s="176"/>
      <c r="N300" s="177"/>
      <c r="O300" s="177"/>
      <c r="P300" s="177"/>
      <c r="Q300" s="177"/>
      <c r="R300" s="177"/>
      <c r="S300" s="177"/>
      <c r="T300" s="178"/>
      <c r="U300" s="13"/>
      <c r="V300" s="13"/>
      <c r="W300" s="13"/>
      <c r="X300" s="13"/>
      <c r="Y300" s="13"/>
      <c r="Z300" s="13"/>
      <c r="AA300" s="13"/>
      <c r="AB300" s="13"/>
      <c r="AC300" s="13"/>
      <c r="AD300" s="13"/>
      <c r="AE300" s="13"/>
      <c r="AT300" s="173" t="s">
        <v>156</v>
      </c>
      <c r="AU300" s="173" t="s">
        <v>89</v>
      </c>
      <c r="AV300" s="13" t="s">
        <v>89</v>
      </c>
      <c r="AW300" s="13" t="s">
        <v>41</v>
      </c>
      <c r="AX300" s="13" t="s">
        <v>79</v>
      </c>
      <c r="AY300" s="173" t="s">
        <v>142</v>
      </c>
    </row>
    <row r="301" s="13" customFormat="1">
      <c r="A301" s="13"/>
      <c r="B301" s="171"/>
      <c r="C301" s="13"/>
      <c r="D301" s="172" t="s">
        <v>156</v>
      </c>
      <c r="E301" s="173" t="s">
        <v>3</v>
      </c>
      <c r="F301" s="174" t="s">
        <v>1132</v>
      </c>
      <c r="G301" s="13"/>
      <c r="H301" s="175">
        <v>8</v>
      </c>
      <c r="I301" s="13"/>
      <c r="J301" s="13"/>
      <c r="K301" s="13"/>
      <c r="L301" s="171"/>
      <c r="M301" s="176"/>
      <c r="N301" s="177"/>
      <c r="O301" s="177"/>
      <c r="P301" s="177"/>
      <c r="Q301" s="177"/>
      <c r="R301" s="177"/>
      <c r="S301" s="177"/>
      <c r="T301" s="178"/>
      <c r="U301" s="13"/>
      <c r="V301" s="13"/>
      <c r="W301" s="13"/>
      <c r="X301" s="13"/>
      <c r="Y301" s="13"/>
      <c r="Z301" s="13"/>
      <c r="AA301" s="13"/>
      <c r="AB301" s="13"/>
      <c r="AC301" s="13"/>
      <c r="AD301" s="13"/>
      <c r="AE301" s="13"/>
      <c r="AT301" s="173" t="s">
        <v>156</v>
      </c>
      <c r="AU301" s="173" t="s">
        <v>89</v>
      </c>
      <c r="AV301" s="13" t="s">
        <v>89</v>
      </c>
      <c r="AW301" s="13" t="s">
        <v>41</v>
      </c>
      <c r="AX301" s="13" t="s">
        <v>79</v>
      </c>
      <c r="AY301" s="173" t="s">
        <v>142</v>
      </c>
    </row>
    <row r="302" s="13" customFormat="1">
      <c r="A302" s="13"/>
      <c r="B302" s="171"/>
      <c r="C302" s="13"/>
      <c r="D302" s="172" t="s">
        <v>156</v>
      </c>
      <c r="E302" s="173" t="s">
        <v>3</v>
      </c>
      <c r="F302" s="174" t="s">
        <v>1133</v>
      </c>
      <c r="G302" s="13"/>
      <c r="H302" s="175">
        <v>205.40000000000001</v>
      </c>
      <c r="I302" s="13"/>
      <c r="J302" s="13"/>
      <c r="K302" s="13"/>
      <c r="L302" s="171"/>
      <c r="M302" s="176"/>
      <c r="N302" s="177"/>
      <c r="O302" s="177"/>
      <c r="P302" s="177"/>
      <c r="Q302" s="177"/>
      <c r="R302" s="177"/>
      <c r="S302" s="177"/>
      <c r="T302" s="178"/>
      <c r="U302" s="13"/>
      <c r="V302" s="13"/>
      <c r="W302" s="13"/>
      <c r="X302" s="13"/>
      <c r="Y302" s="13"/>
      <c r="Z302" s="13"/>
      <c r="AA302" s="13"/>
      <c r="AB302" s="13"/>
      <c r="AC302" s="13"/>
      <c r="AD302" s="13"/>
      <c r="AE302" s="13"/>
      <c r="AT302" s="173" t="s">
        <v>156</v>
      </c>
      <c r="AU302" s="173" t="s">
        <v>89</v>
      </c>
      <c r="AV302" s="13" t="s">
        <v>89</v>
      </c>
      <c r="AW302" s="13" t="s">
        <v>41</v>
      </c>
      <c r="AX302" s="13" t="s">
        <v>79</v>
      </c>
      <c r="AY302" s="173" t="s">
        <v>142</v>
      </c>
    </row>
    <row r="303" s="13" customFormat="1">
      <c r="A303" s="13"/>
      <c r="B303" s="171"/>
      <c r="C303" s="13"/>
      <c r="D303" s="172" t="s">
        <v>156</v>
      </c>
      <c r="E303" s="173" t="s">
        <v>3</v>
      </c>
      <c r="F303" s="174" t="s">
        <v>1134</v>
      </c>
      <c r="G303" s="13"/>
      <c r="H303" s="175">
        <v>3.1200000000000001</v>
      </c>
      <c r="I303" s="13"/>
      <c r="J303" s="13"/>
      <c r="K303" s="13"/>
      <c r="L303" s="171"/>
      <c r="M303" s="176"/>
      <c r="N303" s="177"/>
      <c r="O303" s="177"/>
      <c r="P303" s="177"/>
      <c r="Q303" s="177"/>
      <c r="R303" s="177"/>
      <c r="S303" s="177"/>
      <c r="T303" s="178"/>
      <c r="U303" s="13"/>
      <c r="V303" s="13"/>
      <c r="W303" s="13"/>
      <c r="X303" s="13"/>
      <c r="Y303" s="13"/>
      <c r="Z303" s="13"/>
      <c r="AA303" s="13"/>
      <c r="AB303" s="13"/>
      <c r="AC303" s="13"/>
      <c r="AD303" s="13"/>
      <c r="AE303" s="13"/>
      <c r="AT303" s="173" t="s">
        <v>156</v>
      </c>
      <c r="AU303" s="173" t="s">
        <v>89</v>
      </c>
      <c r="AV303" s="13" t="s">
        <v>89</v>
      </c>
      <c r="AW303" s="13" t="s">
        <v>41</v>
      </c>
      <c r="AX303" s="13" t="s">
        <v>79</v>
      </c>
      <c r="AY303" s="173" t="s">
        <v>142</v>
      </c>
    </row>
    <row r="304" s="13" customFormat="1">
      <c r="A304" s="13"/>
      <c r="B304" s="171"/>
      <c r="C304" s="13"/>
      <c r="D304" s="172" t="s">
        <v>156</v>
      </c>
      <c r="E304" s="173" t="s">
        <v>3</v>
      </c>
      <c r="F304" s="174" t="s">
        <v>1135</v>
      </c>
      <c r="G304" s="13"/>
      <c r="H304" s="175">
        <v>3.8999999999999999</v>
      </c>
      <c r="I304" s="13"/>
      <c r="J304" s="13"/>
      <c r="K304" s="13"/>
      <c r="L304" s="171"/>
      <c r="M304" s="176"/>
      <c r="N304" s="177"/>
      <c r="O304" s="177"/>
      <c r="P304" s="177"/>
      <c r="Q304" s="177"/>
      <c r="R304" s="177"/>
      <c r="S304" s="177"/>
      <c r="T304" s="178"/>
      <c r="U304" s="13"/>
      <c r="V304" s="13"/>
      <c r="W304" s="13"/>
      <c r="X304" s="13"/>
      <c r="Y304" s="13"/>
      <c r="Z304" s="13"/>
      <c r="AA304" s="13"/>
      <c r="AB304" s="13"/>
      <c r="AC304" s="13"/>
      <c r="AD304" s="13"/>
      <c r="AE304" s="13"/>
      <c r="AT304" s="173" t="s">
        <v>156</v>
      </c>
      <c r="AU304" s="173" t="s">
        <v>89</v>
      </c>
      <c r="AV304" s="13" t="s">
        <v>89</v>
      </c>
      <c r="AW304" s="13" t="s">
        <v>41</v>
      </c>
      <c r="AX304" s="13" t="s">
        <v>79</v>
      </c>
      <c r="AY304" s="173" t="s">
        <v>142</v>
      </c>
    </row>
    <row r="305" s="14" customFormat="1">
      <c r="A305" s="14"/>
      <c r="B305" s="179"/>
      <c r="C305" s="14"/>
      <c r="D305" s="172" t="s">
        <v>156</v>
      </c>
      <c r="E305" s="180" t="s">
        <v>3</v>
      </c>
      <c r="F305" s="181" t="s">
        <v>158</v>
      </c>
      <c r="G305" s="14"/>
      <c r="H305" s="182">
        <v>222.91999999999999</v>
      </c>
      <c r="I305" s="14"/>
      <c r="J305" s="14"/>
      <c r="K305" s="14"/>
      <c r="L305" s="179"/>
      <c r="M305" s="183"/>
      <c r="N305" s="184"/>
      <c r="O305" s="184"/>
      <c r="P305" s="184"/>
      <c r="Q305" s="184"/>
      <c r="R305" s="184"/>
      <c r="S305" s="184"/>
      <c r="T305" s="185"/>
      <c r="U305" s="14"/>
      <c r="V305" s="14"/>
      <c r="W305" s="14"/>
      <c r="X305" s="14"/>
      <c r="Y305" s="14"/>
      <c r="Z305" s="14"/>
      <c r="AA305" s="14"/>
      <c r="AB305" s="14"/>
      <c r="AC305" s="14"/>
      <c r="AD305" s="14"/>
      <c r="AE305" s="14"/>
      <c r="AT305" s="180" t="s">
        <v>156</v>
      </c>
      <c r="AU305" s="180" t="s">
        <v>89</v>
      </c>
      <c r="AV305" s="14" t="s">
        <v>151</v>
      </c>
      <c r="AW305" s="14" t="s">
        <v>4</v>
      </c>
      <c r="AX305" s="14" t="s">
        <v>87</v>
      </c>
      <c r="AY305" s="180" t="s">
        <v>142</v>
      </c>
    </row>
    <row r="306" s="2" customFormat="1" ht="16.5" customHeight="1">
      <c r="A306" s="33"/>
      <c r="B306" s="158"/>
      <c r="C306" s="192" t="s">
        <v>555</v>
      </c>
      <c r="D306" s="192" t="s">
        <v>379</v>
      </c>
      <c r="E306" s="193" t="s">
        <v>1136</v>
      </c>
      <c r="F306" s="194" t="s">
        <v>1137</v>
      </c>
      <c r="G306" s="195" t="s">
        <v>228</v>
      </c>
      <c r="H306" s="196">
        <v>3</v>
      </c>
      <c r="I306" s="197">
        <v>126</v>
      </c>
      <c r="J306" s="197">
        <f>ROUND(I306*H306,2)</f>
        <v>378</v>
      </c>
      <c r="K306" s="194" t="s">
        <v>316</v>
      </c>
      <c r="L306" s="198"/>
      <c r="M306" s="199" t="s">
        <v>3</v>
      </c>
      <c r="N306" s="200" t="s">
        <v>52</v>
      </c>
      <c r="O306" s="167">
        <v>0</v>
      </c>
      <c r="P306" s="167">
        <f>O306*H306</f>
        <v>0</v>
      </c>
      <c r="Q306" s="167">
        <v>0.048300000000000003</v>
      </c>
      <c r="R306" s="167">
        <f>Q306*H306</f>
        <v>0.1449</v>
      </c>
      <c r="S306" s="167">
        <v>0</v>
      </c>
      <c r="T306" s="168">
        <f>S306*H306</f>
        <v>0</v>
      </c>
      <c r="U306" s="33"/>
      <c r="V306" s="33"/>
      <c r="W306" s="33"/>
      <c r="X306" s="33"/>
      <c r="Y306" s="33"/>
      <c r="Z306" s="33"/>
      <c r="AA306" s="33"/>
      <c r="AB306" s="33"/>
      <c r="AC306" s="33"/>
      <c r="AD306" s="33"/>
      <c r="AE306" s="33"/>
      <c r="AR306" s="169" t="s">
        <v>184</v>
      </c>
      <c r="AT306" s="169" t="s">
        <v>379</v>
      </c>
      <c r="AU306" s="169" t="s">
        <v>89</v>
      </c>
      <c r="AY306" s="19" t="s">
        <v>142</v>
      </c>
      <c r="BE306" s="170">
        <f>IF(N306="základní",J306,0)</f>
        <v>0</v>
      </c>
      <c r="BF306" s="170">
        <f>IF(N306="snížená",J306,0)</f>
        <v>0</v>
      </c>
      <c r="BG306" s="170">
        <f>IF(N306="zákl. přenesená",J306,0)</f>
        <v>378</v>
      </c>
      <c r="BH306" s="170">
        <f>IF(N306="sníž. přenesená",J306,0)</f>
        <v>0</v>
      </c>
      <c r="BI306" s="170">
        <f>IF(N306="nulová",J306,0)</f>
        <v>0</v>
      </c>
      <c r="BJ306" s="19" t="s">
        <v>151</v>
      </c>
      <c r="BK306" s="170">
        <f>ROUND(I306*H306,2)</f>
        <v>378</v>
      </c>
      <c r="BL306" s="19" t="s">
        <v>151</v>
      </c>
      <c r="BM306" s="169" t="s">
        <v>1138</v>
      </c>
    </row>
    <row r="307" s="13" customFormat="1">
      <c r="A307" s="13"/>
      <c r="B307" s="171"/>
      <c r="C307" s="13"/>
      <c r="D307" s="172" t="s">
        <v>156</v>
      </c>
      <c r="E307" s="173" t="s">
        <v>3</v>
      </c>
      <c r="F307" s="174" t="s">
        <v>1139</v>
      </c>
      <c r="G307" s="13"/>
      <c r="H307" s="175">
        <v>3</v>
      </c>
      <c r="I307" s="13"/>
      <c r="J307" s="13"/>
      <c r="K307" s="13"/>
      <c r="L307" s="171"/>
      <c r="M307" s="176"/>
      <c r="N307" s="177"/>
      <c r="O307" s="177"/>
      <c r="P307" s="177"/>
      <c r="Q307" s="177"/>
      <c r="R307" s="177"/>
      <c r="S307" s="177"/>
      <c r="T307" s="178"/>
      <c r="U307" s="13"/>
      <c r="V307" s="13"/>
      <c r="W307" s="13"/>
      <c r="X307" s="13"/>
      <c r="Y307" s="13"/>
      <c r="Z307" s="13"/>
      <c r="AA307" s="13"/>
      <c r="AB307" s="13"/>
      <c r="AC307" s="13"/>
      <c r="AD307" s="13"/>
      <c r="AE307" s="13"/>
      <c r="AT307" s="173" t="s">
        <v>156</v>
      </c>
      <c r="AU307" s="173" t="s">
        <v>89</v>
      </c>
      <c r="AV307" s="13" t="s">
        <v>89</v>
      </c>
      <c r="AW307" s="13" t="s">
        <v>41</v>
      </c>
      <c r="AX307" s="13" t="s">
        <v>79</v>
      </c>
      <c r="AY307" s="173" t="s">
        <v>142</v>
      </c>
    </row>
    <row r="308" s="14" customFormat="1">
      <c r="A308" s="14"/>
      <c r="B308" s="179"/>
      <c r="C308" s="14"/>
      <c r="D308" s="172" t="s">
        <v>156</v>
      </c>
      <c r="E308" s="180" t="s">
        <v>3</v>
      </c>
      <c r="F308" s="181" t="s">
        <v>158</v>
      </c>
      <c r="G308" s="14"/>
      <c r="H308" s="182">
        <v>3</v>
      </c>
      <c r="I308" s="14"/>
      <c r="J308" s="14"/>
      <c r="K308" s="14"/>
      <c r="L308" s="179"/>
      <c r="M308" s="183"/>
      <c r="N308" s="184"/>
      <c r="O308" s="184"/>
      <c r="P308" s="184"/>
      <c r="Q308" s="184"/>
      <c r="R308" s="184"/>
      <c r="S308" s="184"/>
      <c r="T308" s="185"/>
      <c r="U308" s="14"/>
      <c r="V308" s="14"/>
      <c r="W308" s="14"/>
      <c r="X308" s="14"/>
      <c r="Y308" s="14"/>
      <c r="Z308" s="14"/>
      <c r="AA308" s="14"/>
      <c r="AB308" s="14"/>
      <c r="AC308" s="14"/>
      <c r="AD308" s="14"/>
      <c r="AE308" s="14"/>
      <c r="AT308" s="180" t="s">
        <v>156</v>
      </c>
      <c r="AU308" s="180" t="s">
        <v>89</v>
      </c>
      <c r="AV308" s="14" t="s">
        <v>151</v>
      </c>
      <c r="AW308" s="14" t="s">
        <v>4</v>
      </c>
      <c r="AX308" s="14" t="s">
        <v>87</v>
      </c>
      <c r="AY308" s="180" t="s">
        <v>142</v>
      </c>
    </row>
    <row r="309" s="2" customFormat="1" ht="16.5" customHeight="1">
      <c r="A309" s="33"/>
      <c r="B309" s="158"/>
      <c r="C309" s="192" t="s">
        <v>559</v>
      </c>
      <c r="D309" s="192" t="s">
        <v>379</v>
      </c>
      <c r="E309" s="193" t="s">
        <v>1140</v>
      </c>
      <c r="F309" s="194" t="s">
        <v>1141</v>
      </c>
      <c r="G309" s="195" t="s">
        <v>228</v>
      </c>
      <c r="H309" s="196">
        <v>8</v>
      </c>
      <c r="I309" s="197">
        <v>347</v>
      </c>
      <c r="J309" s="197">
        <f>ROUND(I309*H309,2)</f>
        <v>2776</v>
      </c>
      <c r="K309" s="194" t="s">
        <v>316</v>
      </c>
      <c r="L309" s="198"/>
      <c r="M309" s="199" t="s">
        <v>3</v>
      </c>
      <c r="N309" s="200" t="s">
        <v>52</v>
      </c>
      <c r="O309" s="167">
        <v>0</v>
      </c>
      <c r="P309" s="167">
        <f>O309*H309</f>
        <v>0</v>
      </c>
      <c r="Q309" s="167">
        <v>0.067000000000000004</v>
      </c>
      <c r="R309" s="167">
        <f>Q309*H309</f>
        <v>0.53600000000000003</v>
      </c>
      <c r="S309" s="167">
        <v>0</v>
      </c>
      <c r="T309" s="168">
        <f>S309*H309</f>
        <v>0</v>
      </c>
      <c r="U309" s="33"/>
      <c r="V309" s="33"/>
      <c r="W309" s="33"/>
      <c r="X309" s="33"/>
      <c r="Y309" s="33"/>
      <c r="Z309" s="33"/>
      <c r="AA309" s="33"/>
      <c r="AB309" s="33"/>
      <c r="AC309" s="33"/>
      <c r="AD309" s="33"/>
      <c r="AE309" s="33"/>
      <c r="AR309" s="169" t="s">
        <v>184</v>
      </c>
      <c r="AT309" s="169" t="s">
        <v>379</v>
      </c>
      <c r="AU309" s="169" t="s">
        <v>89</v>
      </c>
      <c r="AY309" s="19" t="s">
        <v>142</v>
      </c>
      <c r="BE309" s="170">
        <f>IF(N309="základní",J309,0)</f>
        <v>0</v>
      </c>
      <c r="BF309" s="170">
        <f>IF(N309="snížená",J309,0)</f>
        <v>0</v>
      </c>
      <c r="BG309" s="170">
        <f>IF(N309="zákl. přenesená",J309,0)</f>
        <v>2776</v>
      </c>
      <c r="BH309" s="170">
        <f>IF(N309="sníž. přenesená",J309,0)</f>
        <v>0</v>
      </c>
      <c r="BI309" s="170">
        <f>IF(N309="nulová",J309,0)</f>
        <v>0</v>
      </c>
      <c r="BJ309" s="19" t="s">
        <v>151</v>
      </c>
      <c r="BK309" s="170">
        <f>ROUND(I309*H309,2)</f>
        <v>2776</v>
      </c>
      <c r="BL309" s="19" t="s">
        <v>151</v>
      </c>
      <c r="BM309" s="169" t="s">
        <v>1142</v>
      </c>
    </row>
    <row r="310" s="13" customFormat="1">
      <c r="A310" s="13"/>
      <c r="B310" s="171"/>
      <c r="C310" s="13"/>
      <c r="D310" s="172" t="s">
        <v>156</v>
      </c>
      <c r="E310" s="173" t="s">
        <v>3</v>
      </c>
      <c r="F310" s="174" t="s">
        <v>1143</v>
      </c>
      <c r="G310" s="13"/>
      <c r="H310" s="175">
        <v>8</v>
      </c>
      <c r="I310" s="13"/>
      <c r="J310" s="13"/>
      <c r="K310" s="13"/>
      <c r="L310" s="171"/>
      <c r="M310" s="176"/>
      <c r="N310" s="177"/>
      <c r="O310" s="177"/>
      <c r="P310" s="177"/>
      <c r="Q310" s="177"/>
      <c r="R310" s="177"/>
      <c r="S310" s="177"/>
      <c r="T310" s="178"/>
      <c r="U310" s="13"/>
      <c r="V310" s="13"/>
      <c r="W310" s="13"/>
      <c r="X310" s="13"/>
      <c r="Y310" s="13"/>
      <c r="Z310" s="13"/>
      <c r="AA310" s="13"/>
      <c r="AB310" s="13"/>
      <c r="AC310" s="13"/>
      <c r="AD310" s="13"/>
      <c r="AE310" s="13"/>
      <c r="AT310" s="173" t="s">
        <v>156</v>
      </c>
      <c r="AU310" s="173" t="s">
        <v>89</v>
      </c>
      <c r="AV310" s="13" t="s">
        <v>89</v>
      </c>
      <c r="AW310" s="13" t="s">
        <v>41</v>
      </c>
      <c r="AX310" s="13" t="s">
        <v>79</v>
      </c>
      <c r="AY310" s="173" t="s">
        <v>142</v>
      </c>
    </row>
    <row r="311" s="14" customFormat="1">
      <c r="A311" s="14"/>
      <c r="B311" s="179"/>
      <c r="C311" s="14"/>
      <c r="D311" s="172" t="s">
        <v>156</v>
      </c>
      <c r="E311" s="180" t="s">
        <v>3</v>
      </c>
      <c r="F311" s="181" t="s">
        <v>158</v>
      </c>
      <c r="G311" s="14"/>
      <c r="H311" s="182">
        <v>8</v>
      </c>
      <c r="I311" s="14"/>
      <c r="J311" s="14"/>
      <c r="K311" s="14"/>
      <c r="L311" s="179"/>
      <c r="M311" s="183"/>
      <c r="N311" s="184"/>
      <c r="O311" s="184"/>
      <c r="P311" s="184"/>
      <c r="Q311" s="184"/>
      <c r="R311" s="184"/>
      <c r="S311" s="184"/>
      <c r="T311" s="185"/>
      <c r="U311" s="14"/>
      <c r="V311" s="14"/>
      <c r="W311" s="14"/>
      <c r="X311" s="14"/>
      <c r="Y311" s="14"/>
      <c r="Z311" s="14"/>
      <c r="AA311" s="14"/>
      <c r="AB311" s="14"/>
      <c r="AC311" s="14"/>
      <c r="AD311" s="14"/>
      <c r="AE311" s="14"/>
      <c r="AT311" s="180" t="s">
        <v>156</v>
      </c>
      <c r="AU311" s="180" t="s">
        <v>89</v>
      </c>
      <c r="AV311" s="14" t="s">
        <v>151</v>
      </c>
      <c r="AW311" s="14" t="s">
        <v>4</v>
      </c>
      <c r="AX311" s="14" t="s">
        <v>87</v>
      </c>
      <c r="AY311" s="180" t="s">
        <v>142</v>
      </c>
    </row>
    <row r="312" s="2" customFormat="1" ht="16.5" customHeight="1">
      <c r="A312" s="33"/>
      <c r="B312" s="158"/>
      <c r="C312" s="192" t="s">
        <v>563</v>
      </c>
      <c r="D312" s="192" t="s">
        <v>379</v>
      </c>
      <c r="E312" s="193" t="s">
        <v>1144</v>
      </c>
      <c r="F312" s="194" t="s">
        <v>1145</v>
      </c>
      <c r="G312" s="195" t="s">
        <v>228</v>
      </c>
      <c r="H312" s="196">
        <v>211</v>
      </c>
      <c r="I312" s="197">
        <v>160</v>
      </c>
      <c r="J312" s="197">
        <f>ROUND(I312*H312,2)</f>
        <v>33760</v>
      </c>
      <c r="K312" s="194" t="s">
        <v>316</v>
      </c>
      <c r="L312" s="198"/>
      <c r="M312" s="199" t="s">
        <v>3</v>
      </c>
      <c r="N312" s="200" t="s">
        <v>52</v>
      </c>
      <c r="O312" s="167">
        <v>0</v>
      </c>
      <c r="P312" s="167">
        <f>O312*H312</f>
        <v>0</v>
      </c>
      <c r="Q312" s="167">
        <v>0.081000000000000003</v>
      </c>
      <c r="R312" s="167">
        <f>Q312*H312</f>
        <v>17.091000000000001</v>
      </c>
      <c r="S312" s="167">
        <v>0</v>
      </c>
      <c r="T312" s="168">
        <f>S312*H312</f>
        <v>0</v>
      </c>
      <c r="U312" s="33"/>
      <c r="V312" s="33"/>
      <c r="W312" s="33"/>
      <c r="X312" s="33"/>
      <c r="Y312" s="33"/>
      <c r="Z312" s="33"/>
      <c r="AA312" s="33"/>
      <c r="AB312" s="33"/>
      <c r="AC312" s="33"/>
      <c r="AD312" s="33"/>
      <c r="AE312" s="33"/>
      <c r="AR312" s="169" t="s">
        <v>184</v>
      </c>
      <c r="AT312" s="169" t="s">
        <v>379</v>
      </c>
      <c r="AU312" s="169" t="s">
        <v>89</v>
      </c>
      <c r="AY312" s="19" t="s">
        <v>142</v>
      </c>
      <c r="BE312" s="170">
        <f>IF(N312="základní",J312,0)</f>
        <v>0</v>
      </c>
      <c r="BF312" s="170">
        <f>IF(N312="snížená",J312,0)</f>
        <v>0</v>
      </c>
      <c r="BG312" s="170">
        <f>IF(N312="zákl. přenesená",J312,0)</f>
        <v>33760</v>
      </c>
      <c r="BH312" s="170">
        <f>IF(N312="sníž. přenesená",J312,0)</f>
        <v>0</v>
      </c>
      <c r="BI312" s="170">
        <f>IF(N312="nulová",J312,0)</f>
        <v>0</v>
      </c>
      <c r="BJ312" s="19" t="s">
        <v>151</v>
      </c>
      <c r="BK312" s="170">
        <f>ROUND(I312*H312,2)</f>
        <v>33760</v>
      </c>
      <c r="BL312" s="19" t="s">
        <v>151</v>
      </c>
      <c r="BM312" s="169" t="s">
        <v>1146</v>
      </c>
    </row>
    <row r="313" s="13" customFormat="1">
      <c r="A313" s="13"/>
      <c r="B313" s="171"/>
      <c r="C313" s="13"/>
      <c r="D313" s="172" t="s">
        <v>156</v>
      </c>
      <c r="E313" s="173" t="s">
        <v>3</v>
      </c>
      <c r="F313" s="174" t="s">
        <v>1133</v>
      </c>
      <c r="G313" s="13"/>
      <c r="H313" s="175">
        <v>205.40000000000001</v>
      </c>
      <c r="I313" s="13"/>
      <c r="J313" s="13"/>
      <c r="K313" s="13"/>
      <c r="L313" s="171"/>
      <c r="M313" s="176"/>
      <c r="N313" s="177"/>
      <c r="O313" s="177"/>
      <c r="P313" s="177"/>
      <c r="Q313" s="177"/>
      <c r="R313" s="177"/>
      <c r="S313" s="177"/>
      <c r="T313" s="178"/>
      <c r="U313" s="13"/>
      <c r="V313" s="13"/>
      <c r="W313" s="13"/>
      <c r="X313" s="13"/>
      <c r="Y313" s="13"/>
      <c r="Z313" s="13"/>
      <c r="AA313" s="13"/>
      <c r="AB313" s="13"/>
      <c r="AC313" s="13"/>
      <c r="AD313" s="13"/>
      <c r="AE313" s="13"/>
      <c r="AT313" s="173" t="s">
        <v>156</v>
      </c>
      <c r="AU313" s="173" t="s">
        <v>89</v>
      </c>
      <c r="AV313" s="13" t="s">
        <v>89</v>
      </c>
      <c r="AW313" s="13" t="s">
        <v>41</v>
      </c>
      <c r="AX313" s="13" t="s">
        <v>79</v>
      </c>
      <c r="AY313" s="173" t="s">
        <v>142</v>
      </c>
    </row>
    <row r="314" s="13" customFormat="1">
      <c r="A314" s="13"/>
      <c r="B314" s="171"/>
      <c r="C314" s="13"/>
      <c r="D314" s="172" t="s">
        <v>156</v>
      </c>
      <c r="E314" s="173" t="s">
        <v>3</v>
      </c>
      <c r="F314" s="174" t="s">
        <v>1147</v>
      </c>
      <c r="G314" s="13"/>
      <c r="H314" s="175">
        <v>5.5999999999999996</v>
      </c>
      <c r="I314" s="13"/>
      <c r="J314" s="13"/>
      <c r="K314" s="13"/>
      <c r="L314" s="171"/>
      <c r="M314" s="176"/>
      <c r="N314" s="177"/>
      <c r="O314" s="177"/>
      <c r="P314" s="177"/>
      <c r="Q314" s="177"/>
      <c r="R314" s="177"/>
      <c r="S314" s="177"/>
      <c r="T314" s="178"/>
      <c r="U314" s="13"/>
      <c r="V314" s="13"/>
      <c r="W314" s="13"/>
      <c r="X314" s="13"/>
      <c r="Y314" s="13"/>
      <c r="Z314" s="13"/>
      <c r="AA314" s="13"/>
      <c r="AB314" s="13"/>
      <c r="AC314" s="13"/>
      <c r="AD314" s="13"/>
      <c r="AE314" s="13"/>
      <c r="AT314" s="173" t="s">
        <v>156</v>
      </c>
      <c r="AU314" s="173" t="s">
        <v>89</v>
      </c>
      <c r="AV314" s="13" t="s">
        <v>89</v>
      </c>
      <c r="AW314" s="13" t="s">
        <v>41</v>
      </c>
      <c r="AX314" s="13" t="s">
        <v>79</v>
      </c>
      <c r="AY314" s="173" t="s">
        <v>142</v>
      </c>
    </row>
    <row r="315" s="14" customFormat="1">
      <c r="A315" s="14"/>
      <c r="B315" s="179"/>
      <c r="C315" s="14"/>
      <c r="D315" s="172" t="s">
        <v>156</v>
      </c>
      <c r="E315" s="180" t="s">
        <v>3</v>
      </c>
      <c r="F315" s="181" t="s">
        <v>158</v>
      </c>
      <c r="G315" s="14"/>
      <c r="H315" s="182">
        <v>211</v>
      </c>
      <c r="I315" s="14"/>
      <c r="J315" s="14"/>
      <c r="K315" s="14"/>
      <c r="L315" s="179"/>
      <c r="M315" s="183"/>
      <c r="N315" s="184"/>
      <c r="O315" s="184"/>
      <c r="P315" s="184"/>
      <c r="Q315" s="184"/>
      <c r="R315" s="184"/>
      <c r="S315" s="184"/>
      <c r="T315" s="185"/>
      <c r="U315" s="14"/>
      <c r="V315" s="14"/>
      <c r="W315" s="14"/>
      <c r="X315" s="14"/>
      <c r="Y315" s="14"/>
      <c r="Z315" s="14"/>
      <c r="AA315" s="14"/>
      <c r="AB315" s="14"/>
      <c r="AC315" s="14"/>
      <c r="AD315" s="14"/>
      <c r="AE315" s="14"/>
      <c r="AT315" s="180" t="s">
        <v>156</v>
      </c>
      <c r="AU315" s="180" t="s">
        <v>89</v>
      </c>
      <c r="AV315" s="14" t="s">
        <v>151</v>
      </c>
      <c r="AW315" s="14" t="s">
        <v>4</v>
      </c>
      <c r="AX315" s="14" t="s">
        <v>87</v>
      </c>
      <c r="AY315" s="180" t="s">
        <v>142</v>
      </c>
    </row>
    <row r="316" s="2" customFormat="1" ht="16.5" customHeight="1">
      <c r="A316" s="33"/>
      <c r="B316" s="158"/>
      <c r="C316" s="192" t="s">
        <v>567</v>
      </c>
      <c r="D316" s="192" t="s">
        <v>379</v>
      </c>
      <c r="E316" s="193" t="s">
        <v>1148</v>
      </c>
      <c r="F316" s="194" t="s">
        <v>1149</v>
      </c>
      <c r="G316" s="195" t="s">
        <v>228</v>
      </c>
      <c r="H316" s="196">
        <v>7.0199999999999996</v>
      </c>
      <c r="I316" s="197">
        <v>484</v>
      </c>
      <c r="J316" s="197">
        <f>ROUND(I316*H316,2)</f>
        <v>3397.6799999999998</v>
      </c>
      <c r="K316" s="194" t="s">
        <v>316</v>
      </c>
      <c r="L316" s="198"/>
      <c r="M316" s="199" t="s">
        <v>3</v>
      </c>
      <c r="N316" s="200" t="s">
        <v>52</v>
      </c>
      <c r="O316" s="167">
        <v>0</v>
      </c>
      <c r="P316" s="167">
        <f>O316*H316</f>
        <v>0</v>
      </c>
      <c r="Q316" s="167">
        <v>0.068000000000000005</v>
      </c>
      <c r="R316" s="167">
        <f>Q316*H316</f>
        <v>0.47736000000000001</v>
      </c>
      <c r="S316" s="167">
        <v>0</v>
      </c>
      <c r="T316" s="168">
        <f>S316*H316</f>
        <v>0</v>
      </c>
      <c r="U316" s="33"/>
      <c r="V316" s="33"/>
      <c r="W316" s="33"/>
      <c r="X316" s="33"/>
      <c r="Y316" s="33"/>
      <c r="Z316" s="33"/>
      <c r="AA316" s="33"/>
      <c r="AB316" s="33"/>
      <c r="AC316" s="33"/>
      <c r="AD316" s="33"/>
      <c r="AE316" s="33"/>
      <c r="AR316" s="169" t="s">
        <v>184</v>
      </c>
      <c r="AT316" s="169" t="s">
        <v>379</v>
      </c>
      <c r="AU316" s="169" t="s">
        <v>89</v>
      </c>
      <c r="AY316" s="19" t="s">
        <v>142</v>
      </c>
      <c r="BE316" s="170">
        <f>IF(N316="základní",J316,0)</f>
        <v>0</v>
      </c>
      <c r="BF316" s="170">
        <f>IF(N316="snížená",J316,0)</f>
        <v>0</v>
      </c>
      <c r="BG316" s="170">
        <f>IF(N316="zákl. přenesená",J316,0)</f>
        <v>3397.6799999999998</v>
      </c>
      <c r="BH316" s="170">
        <f>IF(N316="sníž. přenesená",J316,0)</f>
        <v>0</v>
      </c>
      <c r="BI316" s="170">
        <f>IF(N316="nulová",J316,0)</f>
        <v>0</v>
      </c>
      <c r="BJ316" s="19" t="s">
        <v>151</v>
      </c>
      <c r="BK316" s="170">
        <f>ROUND(I316*H316,2)</f>
        <v>3397.6799999999998</v>
      </c>
      <c r="BL316" s="19" t="s">
        <v>151</v>
      </c>
      <c r="BM316" s="169" t="s">
        <v>1150</v>
      </c>
    </row>
    <row r="317" s="13" customFormat="1">
      <c r="A317" s="13"/>
      <c r="B317" s="171"/>
      <c r="C317" s="13"/>
      <c r="D317" s="172" t="s">
        <v>156</v>
      </c>
      <c r="E317" s="173" t="s">
        <v>3</v>
      </c>
      <c r="F317" s="174" t="s">
        <v>1134</v>
      </c>
      <c r="G317" s="13"/>
      <c r="H317" s="175">
        <v>3.1200000000000001</v>
      </c>
      <c r="I317" s="13"/>
      <c r="J317" s="13"/>
      <c r="K317" s="13"/>
      <c r="L317" s="171"/>
      <c r="M317" s="176"/>
      <c r="N317" s="177"/>
      <c r="O317" s="177"/>
      <c r="P317" s="177"/>
      <c r="Q317" s="177"/>
      <c r="R317" s="177"/>
      <c r="S317" s="177"/>
      <c r="T317" s="178"/>
      <c r="U317" s="13"/>
      <c r="V317" s="13"/>
      <c r="W317" s="13"/>
      <c r="X317" s="13"/>
      <c r="Y317" s="13"/>
      <c r="Z317" s="13"/>
      <c r="AA317" s="13"/>
      <c r="AB317" s="13"/>
      <c r="AC317" s="13"/>
      <c r="AD317" s="13"/>
      <c r="AE317" s="13"/>
      <c r="AT317" s="173" t="s">
        <v>156</v>
      </c>
      <c r="AU317" s="173" t="s">
        <v>89</v>
      </c>
      <c r="AV317" s="13" t="s">
        <v>89</v>
      </c>
      <c r="AW317" s="13" t="s">
        <v>41</v>
      </c>
      <c r="AX317" s="13" t="s">
        <v>79</v>
      </c>
      <c r="AY317" s="173" t="s">
        <v>142</v>
      </c>
    </row>
    <row r="318" s="13" customFormat="1">
      <c r="A318" s="13"/>
      <c r="B318" s="171"/>
      <c r="C318" s="13"/>
      <c r="D318" s="172" t="s">
        <v>156</v>
      </c>
      <c r="E318" s="173" t="s">
        <v>3</v>
      </c>
      <c r="F318" s="174" t="s">
        <v>1135</v>
      </c>
      <c r="G318" s="13"/>
      <c r="H318" s="175">
        <v>3.8999999999999999</v>
      </c>
      <c r="I318" s="13"/>
      <c r="J318" s="13"/>
      <c r="K318" s="13"/>
      <c r="L318" s="171"/>
      <c r="M318" s="176"/>
      <c r="N318" s="177"/>
      <c r="O318" s="177"/>
      <c r="P318" s="177"/>
      <c r="Q318" s="177"/>
      <c r="R318" s="177"/>
      <c r="S318" s="177"/>
      <c r="T318" s="178"/>
      <c r="U318" s="13"/>
      <c r="V318" s="13"/>
      <c r="W318" s="13"/>
      <c r="X318" s="13"/>
      <c r="Y318" s="13"/>
      <c r="Z318" s="13"/>
      <c r="AA318" s="13"/>
      <c r="AB318" s="13"/>
      <c r="AC318" s="13"/>
      <c r="AD318" s="13"/>
      <c r="AE318" s="13"/>
      <c r="AT318" s="173" t="s">
        <v>156</v>
      </c>
      <c r="AU318" s="173" t="s">
        <v>89</v>
      </c>
      <c r="AV318" s="13" t="s">
        <v>89</v>
      </c>
      <c r="AW318" s="13" t="s">
        <v>41</v>
      </c>
      <c r="AX318" s="13" t="s">
        <v>79</v>
      </c>
      <c r="AY318" s="173" t="s">
        <v>142</v>
      </c>
    </row>
    <row r="319" s="14" customFormat="1">
      <c r="A319" s="14"/>
      <c r="B319" s="179"/>
      <c r="C319" s="14"/>
      <c r="D319" s="172" t="s">
        <v>156</v>
      </c>
      <c r="E319" s="180" t="s">
        <v>3</v>
      </c>
      <c r="F319" s="181" t="s">
        <v>158</v>
      </c>
      <c r="G319" s="14"/>
      <c r="H319" s="182">
        <v>7.0199999999999996</v>
      </c>
      <c r="I319" s="14"/>
      <c r="J319" s="14"/>
      <c r="K319" s="14"/>
      <c r="L319" s="179"/>
      <c r="M319" s="183"/>
      <c r="N319" s="184"/>
      <c r="O319" s="184"/>
      <c r="P319" s="184"/>
      <c r="Q319" s="184"/>
      <c r="R319" s="184"/>
      <c r="S319" s="184"/>
      <c r="T319" s="185"/>
      <c r="U319" s="14"/>
      <c r="V319" s="14"/>
      <c r="W319" s="14"/>
      <c r="X319" s="14"/>
      <c r="Y319" s="14"/>
      <c r="Z319" s="14"/>
      <c r="AA319" s="14"/>
      <c r="AB319" s="14"/>
      <c r="AC319" s="14"/>
      <c r="AD319" s="14"/>
      <c r="AE319" s="14"/>
      <c r="AT319" s="180" t="s">
        <v>156</v>
      </c>
      <c r="AU319" s="180" t="s">
        <v>89</v>
      </c>
      <c r="AV319" s="14" t="s">
        <v>151</v>
      </c>
      <c r="AW319" s="14" t="s">
        <v>4</v>
      </c>
      <c r="AX319" s="14" t="s">
        <v>87</v>
      </c>
      <c r="AY319" s="180" t="s">
        <v>142</v>
      </c>
    </row>
    <row r="320" s="2" customFormat="1" ht="24" customHeight="1">
      <c r="A320" s="33"/>
      <c r="B320" s="158"/>
      <c r="C320" s="159" t="s">
        <v>571</v>
      </c>
      <c r="D320" s="159" t="s">
        <v>145</v>
      </c>
      <c r="E320" s="160" t="s">
        <v>1151</v>
      </c>
      <c r="F320" s="161" t="s">
        <v>1152</v>
      </c>
      <c r="G320" s="162" t="s">
        <v>228</v>
      </c>
      <c r="H320" s="163">
        <v>161.40000000000001</v>
      </c>
      <c r="I320" s="164">
        <v>205</v>
      </c>
      <c r="J320" s="164">
        <f>ROUND(I320*H320,2)</f>
        <v>33087</v>
      </c>
      <c r="K320" s="161" t="s">
        <v>316</v>
      </c>
      <c r="L320" s="34"/>
      <c r="M320" s="165" t="s">
        <v>3</v>
      </c>
      <c r="N320" s="166" t="s">
        <v>52</v>
      </c>
      <c r="O320" s="167">
        <v>0.216</v>
      </c>
      <c r="P320" s="167">
        <f>O320*H320</f>
        <v>34.862400000000001</v>
      </c>
      <c r="Q320" s="167">
        <v>0.1295</v>
      </c>
      <c r="R320" s="167">
        <f>Q320*H320</f>
        <v>20.901300000000003</v>
      </c>
      <c r="S320" s="167">
        <v>0</v>
      </c>
      <c r="T320" s="168">
        <f>S320*H320</f>
        <v>0</v>
      </c>
      <c r="U320" s="33"/>
      <c r="V320" s="33"/>
      <c r="W320" s="33"/>
      <c r="X320" s="33"/>
      <c r="Y320" s="33"/>
      <c r="Z320" s="33"/>
      <c r="AA320" s="33"/>
      <c r="AB320" s="33"/>
      <c r="AC320" s="33"/>
      <c r="AD320" s="33"/>
      <c r="AE320" s="33"/>
      <c r="AR320" s="169" t="s">
        <v>151</v>
      </c>
      <c r="AT320" s="169" t="s">
        <v>145</v>
      </c>
      <c r="AU320" s="169" t="s">
        <v>89</v>
      </c>
      <c r="AY320" s="19" t="s">
        <v>142</v>
      </c>
      <c r="BE320" s="170">
        <f>IF(N320="základní",J320,0)</f>
        <v>0</v>
      </c>
      <c r="BF320" s="170">
        <f>IF(N320="snížená",J320,0)</f>
        <v>0</v>
      </c>
      <c r="BG320" s="170">
        <f>IF(N320="zákl. přenesená",J320,0)</f>
        <v>33087</v>
      </c>
      <c r="BH320" s="170">
        <f>IF(N320="sníž. přenesená",J320,0)</f>
        <v>0</v>
      </c>
      <c r="BI320" s="170">
        <f>IF(N320="nulová",J320,0)</f>
        <v>0</v>
      </c>
      <c r="BJ320" s="19" t="s">
        <v>151</v>
      </c>
      <c r="BK320" s="170">
        <f>ROUND(I320*H320,2)</f>
        <v>33087</v>
      </c>
      <c r="BL320" s="19" t="s">
        <v>151</v>
      </c>
      <c r="BM320" s="169" t="s">
        <v>1153</v>
      </c>
    </row>
    <row r="321" s="2" customFormat="1">
      <c r="A321" s="33"/>
      <c r="B321" s="34"/>
      <c r="C321" s="33"/>
      <c r="D321" s="172" t="s">
        <v>318</v>
      </c>
      <c r="E321" s="33"/>
      <c r="F321" s="186" t="s">
        <v>1154</v>
      </c>
      <c r="G321" s="33"/>
      <c r="H321" s="33"/>
      <c r="I321" s="33"/>
      <c r="J321" s="33"/>
      <c r="K321" s="33"/>
      <c r="L321" s="34"/>
      <c r="M321" s="187"/>
      <c r="N321" s="188"/>
      <c r="O321" s="67"/>
      <c r="P321" s="67"/>
      <c r="Q321" s="67"/>
      <c r="R321" s="67"/>
      <c r="S321" s="67"/>
      <c r="T321" s="68"/>
      <c r="U321" s="33"/>
      <c r="V321" s="33"/>
      <c r="W321" s="33"/>
      <c r="X321" s="33"/>
      <c r="Y321" s="33"/>
      <c r="Z321" s="33"/>
      <c r="AA321" s="33"/>
      <c r="AB321" s="33"/>
      <c r="AC321" s="33"/>
      <c r="AD321" s="33"/>
      <c r="AE321" s="33"/>
      <c r="AT321" s="19" t="s">
        <v>318</v>
      </c>
      <c r="AU321" s="19" t="s">
        <v>89</v>
      </c>
    </row>
    <row r="322" s="13" customFormat="1">
      <c r="A322" s="13"/>
      <c r="B322" s="171"/>
      <c r="C322" s="13"/>
      <c r="D322" s="172" t="s">
        <v>156</v>
      </c>
      <c r="E322" s="173" t="s">
        <v>3</v>
      </c>
      <c r="F322" s="174" t="s">
        <v>1155</v>
      </c>
      <c r="G322" s="13"/>
      <c r="H322" s="175">
        <v>161.40000000000001</v>
      </c>
      <c r="I322" s="13"/>
      <c r="J322" s="13"/>
      <c r="K322" s="13"/>
      <c r="L322" s="171"/>
      <c r="M322" s="176"/>
      <c r="N322" s="177"/>
      <c r="O322" s="177"/>
      <c r="P322" s="177"/>
      <c r="Q322" s="177"/>
      <c r="R322" s="177"/>
      <c r="S322" s="177"/>
      <c r="T322" s="178"/>
      <c r="U322" s="13"/>
      <c r="V322" s="13"/>
      <c r="W322" s="13"/>
      <c r="X322" s="13"/>
      <c r="Y322" s="13"/>
      <c r="Z322" s="13"/>
      <c r="AA322" s="13"/>
      <c r="AB322" s="13"/>
      <c r="AC322" s="13"/>
      <c r="AD322" s="13"/>
      <c r="AE322" s="13"/>
      <c r="AT322" s="173" t="s">
        <v>156</v>
      </c>
      <c r="AU322" s="173" t="s">
        <v>89</v>
      </c>
      <c r="AV322" s="13" t="s">
        <v>89</v>
      </c>
      <c r="AW322" s="13" t="s">
        <v>41</v>
      </c>
      <c r="AX322" s="13" t="s">
        <v>79</v>
      </c>
      <c r="AY322" s="173" t="s">
        <v>142</v>
      </c>
    </row>
    <row r="323" s="14" customFormat="1">
      <c r="A323" s="14"/>
      <c r="B323" s="179"/>
      <c r="C323" s="14"/>
      <c r="D323" s="172" t="s">
        <v>156</v>
      </c>
      <c r="E323" s="180" t="s">
        <v>3</v>
      </c>
      <c r="F323" s="181" t="s">
        <v>158</v>
      </c>
      <c r="G323" s="14"/>
      <c r="H323" s="182">
        <v>161.40000000000001</v>
      </c>
      <c r="I323" s="14"/>
      <c r="J323" s="14"/>
      <c r="K323" s="14"/>
      <c r="L323" s="179"/>
      <c r="M323" s="183"/>
      <c r="N323" s="184"/>
      <c r="O323" s="184"/>
      <c r="P323" s="184"/>
      <c r="Q323" s="184"/>
      <c r="R323" s="184"/>
      <c r="S323" s="184"/>
      <c r="T323" s="185"/>
      <c r="U323" s="14"/>
      <c r="V323" s="14"/>
      <c r="W323" s="14"/>
      <c r="X323" s="14"/>
      <c r="Y323" s="14"/>
      <c r="Z323" s="14"/>
      <c r="AA323" s="14"/>
      <c r="AB323" s="14"/>
      <c r="AC323" s="14"/>
      <c r="AD323" s="14"/>
      <c r="AE323" s="14"/>
      <c r="AT323" s="180" t="s">
        <v>156</v>
      </c>
      <c r="AU323" s="180" t="s">
        <v>89</v>
      </c>
      <c r="AV323" s="14" t="s">
        <v>151</v>
      </c>
      <c r="AW323" s="14" t="s">
        <v>4</v>
      </c>
      <c r="AX323" s="14" t="s">
        <v>87</v>
      </c>
      <c r="AY323" s="180" t="s">
        <v>142</v>
      </c>
    </row>
    <row r="324" s="2" customFormat="1" ht="16.5" customHeight="1">
      <c r="A324" s="33"/>
      <c r="B324" s="158"/>
      <c r="C324" s="192" t="s">
        <v>575</v>
      </c>
      <c r="D324" s="192" t="s">
        <v>379</v>
      </c>
      <c r="E324" s="193" t="s">
        <v>1156</v>
      </c>
      <c r="F324" s="194" t="s">
        <v>1157</v>
      </c>
      <c r="G324" s="195" t="s">
        <v>228</v>
      </c>
      <c r="H324" s="196">
        <v>166</v>
      </c>
      <c r="I324" s="197">
        <v>127</v>
      </c>
      <c r="J324" s="197">
        <f>ROUND(I324*H324,2)</f>
        <v>21082</v>
      </c>
      <c r="K324" s="194" t="s">
        <v>316</v>
      </c>
      <c r="L324" s="198"/>
      <c r="M324" s="199" t="s">
        <v>3</v>
      </c>
      <c r="N324" s="200" t="s">
        <v>52</v>
      </c>
      <c r="O324" s="167">
        <v>0</v>
      </c>
      <c r="P324" s="167">
        <f>O324*H324</f>
        <v>0</v>
      </c>
      <c r="Q324" s="167">
        <v>0.044999999999999998</v>
      </c>
      <c r="R324" s="167">
        <f>Q324*H324</f>
        <v>7.4699999999999998</v>
      </c>
      <c r="S324" s="167">
        <v>0</v>
      </c>
      <c r="T324" s="168">
        <f>S324*H324</f>
        <v>0</v>
      </c>
      <c r="U324" s="33"/>
      <c r="V324" s="33"/>
      <c r="W324" s="33"/>
      <c r="X324" s="33"/>
      <c r="Y324" s="33"/>
      <c r="Z324" s="33"/>
      <c r="AA324" s="33"/>
      <c r="AB324" s="33"/>
      <c r="AC324" s="33"/>
      <c r="AD324" s="33"/>
      <c r="AE324" s="33"/>
      <c r="AR324" s="169" t="s">
        <v>184</v>
      </c>
      <c r="AT324" s="169" t="s">
        <v>379</v>
      </c>
      <c r="AU324" s="169" t="s">
        <v>89</v>
      </c>
      <c r="AY324" s="19" t="s">
        <v>142</v>
      </c>
      <c r="BE324" s="170">
        <f>IF(N324="základní",J324,0)</f>
        <v>0</v>
      </c>
      <c r="BF324" s="170">
        <f>IF(N324="snížená",J324,0)</f>
        <v>0</v>
      </c>
      <c r="BG324" s="170">
        <f>IF(N324="zákl. přenesená",J324,0)</f>
        <v>21082</v>
      </c>
      <c r="BH324" s="170">
        <f>IF(N324="sníž. přenesená",J324,0)</f>
        <v>0</v>
      </c>
      <c r="BI324" s="170">
        <f>IF(N324="nulová",J324,0)</f>
        <v>0</v>
      </c>
      <c r="BJ324" s="19" t="s">
        <v>151</v>
      </c>
      <c r="BK324" s="170">
        <f>ROUND(I324*H324,2)</f>
        <v>21082</v>
      </c>
      <c r="BL324" s="19" t="s">
        <v>151</v>
      </c>
      <c r="BM324" s="169" t="s">
        <v>1158</v>
      </c>
    </row>
    <row r="325" s="13" customFormat="1">
      <c r="A325" s="13"/>
      <c r="B325" s="171"/>
      <c r="C325" s="13"/>
      <c r="D325" s="172" t="s">
        <v>156</v>
      </c>
      <c r="E325" s="173" t="s">
        <v>3</v>
      </c>
      <c r="F325" s="174" t="s">
        <v>1159</v>
      </c>
      <c r="G325" s="13"/>
      <c r="H325" s="175">
        <v>166</v>
      </c>
      <c r="I325" s="13"/>
      <c r="J325" s="13"/>
      <c r="K325" s="13"/>
      <c r="L325" s="171"/>
      <c r="M325" s="176"/>
      <c r="N325" s="177"/>
      <c r="O325" s="177"/>
      <c r="P325" s="177"/>
      <c r="Q325" s="177"/>
      <c r="R325" s="177"/>
      <c r="S325" s="177"/>
      <c r="T325" s="178"/>
      <c r="U325" s="13"/>
      <c r="V325" s="13"/>
      <c r="W325" s="13"/>
      <c r="X325" s="13"/>
      <c r="Y325" s="13"/>
      <c r="Z325" s="13"/>
      <c r="AA325" s="13"/>
      <c r="AB325" s="13"/>
      <c r="AC325" s="13"/>
      <c r="AD325" s="13"/>
      <c r="AE325" s="13"/>
      <c r="AT325" s="173" t="s">
        <v>156</v>
      </c>
      <c r="AU325" s="173" t="s">
        <v>89</v>
      </c>
      <c r="AV325" s="13" t="s">
        <v>89</v>
      </c>
      <c r="AW325" s="13" t="s">
        <v>41</v>
      </c>
      <c r="AX325" s="13" t="s">
        <v>79</v>
      </c>
      <c r="AY325" s="173" t="s">
        <v>142</v>
      </c>
    </row>
    <row r="326" s="14" customFormat="1">
      <c r="A326" s="14"/>
      <c r="B326" s="179"/>
      <c r="C326" s="14"/>
      <c r="D326" s="172" t="s">
        <v>156</v>
      </c>
      <c r="E326" s="180" t="s">
        <v>3</v>
      </c>
      <c r="F326" s="181" t="s">
        <v>158</v>
      </c>
      <c r="G326" s="14"/>
      <c r="H326" s="182">
        <v>166</v>
      </c>
      <c r="I326" s="14"/>
      <c r="J326" s="14"/>
      <c r="K326" s="14"/>
      <c r="L326" s="179"/>
      <c r="M326" s="183"/>
      <c r="N326" s="184"/>
      <c r="O326" s="184"/>
      <c r="P326" s="184"/>
      <c r="Q326" s="184"/>
      <c r="R326" s="184"/>
      <c r="S326" s="184"/>
      <c r="T326" s="185"/>
      <c r="U326" s="14"/>
      <c r="V326" s="14"/>
      <c r="W326" s="14"/>
      <c r="X326" s="14"/>
      <c r="Y326" s="14"/>
      <c r="Z326" s="14"/>
      <c r="AA326" s="14"/>
      <c r="AB326" s="14"/>
      <c r="AC326" s="14"/>
      <c r="AD326" s="14"/>
      <c r="AE326" s="14"/>
      <c r="AT326" s="180" t="s">
        <v>156</v>
      </c>
      <c r="AU326" s="180" t="s">
        <v>89</v>
      </c>
      <c r="AV326" s="14" t="s">
        <v>151</v>
      </c>
      <c r="AW326" s="14" t="s">
        <v>4</v>
      </c>
      <c r="AX326" s="14" t="s">
        <v>87</v>
      </c>
      <c r="AY326" s="180" t="s">
        <v>142</v>
      </c>
    </row>
    <row r="327" s="2" customFormat="1" ht="24" customHeight="1">
      <c r="A327" s="33"/>
      <c r="B327" s="158"/>
      <c r="C327" s="159" t="s">
        <v>581</v>
      </c>
      <c r="D327" s="159" t="s">
        <v>145</v>
      </c>
      <c r="E327" s="160" t="s">
        <v>1160</v>
      </c>
      <c r="F327" s="161" t="s">
        <v>1161</v>
      </c>
      <c r="G327" s="162" t="s">
        <v>228</v>
      </c>
      <c r="H327" s="163">
        <v>121.40000000000001</v>
      </c>
      <c r="I327" s="164">
        <v>151</v>
      </c>
      <c r="J327" s="164">
        <f>ROUND(I327*H327,2)</f>
        <v>18331.400000000001</v>
      </c>
      <c r="K327" s="161" t="s">
        <v>316</v>
      </c>
      <c r="L327" s="34"/>
      <c r="M327" s="165" t="s">
        <v>3</v>
      </c>
      <c r="N327" s="166" t="s">
        <v>52</v>
      </c>
      <c r="O327" s="167">
        <v>0.14000000000000001</v>
      </c>
      <c r="P327" s="167">
        <f>O327*H327</f>
        <v>16.996000000000002</v>
      </c>
      <c r="Q327" s="167">
        <v>0.10095</v>
      </c>
      <c r="R327" s="167">
        <f>Q327*H327</f>
        <v>12.255330000000001</v>
      </c>
      <c r="S327" s="167">
        <v>0</v>
      </c>
      <c r="T327" s="168">
        <f>S327*H327</f>
        <v>0</v>
      </c>
      <c r="U327" s="33"/>
      <c r="V327" s="33"/>
      <c r="W327" s="33"/>
      <c r="X327" s="33"/>
      <c r="Y327" s="33"/>
      <c r="Z327" s="33"/>
      <c r="AA327" s="33"/>
      <c r="AB327" s="33"/>
      <c r="AC327" s="33"/>
      <c r="AD327" s="33"/>
      <c r="AE327" s="33"/>
      <c r="AR327" s="169" t="s">
        <v>151</v>
      </c>
      <c r="AT327" s="169" t="s">
        <v>145</v>
      </c>
      <c r="AU327" s="169" t="s">
        <v>89</v>
      </c>
      <c r="AY327" s="19" t="s">
        <v>142</v>
      </c>
      <c r="BE327" s="170">
        <f>IF(N327="základní",J327,0)</f>
        <v>0</v>
      </c>
      <c r="BF327" s="170">
        <f>IF(N327="snížená",J327,0)</f>
        <v>0</v>
      </c>
      <c r="BG327" s="170">
        <f>IF(N327="zákl. přenesená",J327,0)</f>
        <v>18331.400000000001</v>
      </c>
      <c r="BH327" s="170">
        <f>IF(N327="sníž. přenesená",J327,0)</f>
        <v>0</v>
      </c>
      <c r="BI327" s="170">
        <f>IF(N327="nulová",J327,0)</f>
        <v>0</v>
      </c>
      <c r="BJ327" s="19" t="s">
        <v>151</v>
      </c>
      <c r="BK327" s="170">
        <f>ROUND(I327*H327,2)</f>
        <v>18331.400000000001</v>
      </c>
      <c r="BL327" s="19" t="s">
        <v>151</v>
      </c>
      <c r="BM327" s="169" t="s">
        <v>1162</v>
      </c>
    </row>
    <row r="328" s="2" customFormat="1">
      <c r="A328" s="33"/>
      <c r="B328" s="34"/>
      <c r="C328" s="33"/>
      <c r="D328" s="172" t="s">
        <v>318</v>
      </c>
      <c r="E328" s="33"/>
      <c r="F328" s="186" t="s">
        <v>1163</v>
      </c>
      <c r="G328" s="33"/>
      <c r="H328" s="33"/>
      <c r="I328" s="33"/>
      <c r="J328" s="33"/>
      <c r="K328" s="33"/>
      <c r="L328" s="34"/>
      <c r="M328" s="187"/>
      <c r="N328" s="188"/>
      <c r="O328" s="67"/>
      <c r="P328" s="67"/>
      <c r="Q328" s="67"/>
      <c r="R328" s="67"/>
      <c r="S328" s="67"/>
      <c r="T328" s="68"/>
      <c r="U328" s="33"/>
      <c r="V328" s="33"/>
      <c r="W328" s="33"/>
      <c r="X328" s="33"/>
      <c r="Y328" s="33"/>
      <c r="Z328" s="33"/>
      <c r="AA328" s="33"/>
      <c r="AB328" s="33"/>
      <c r="AC328" s="33"/>
      <c r="AD328" s="33"/>
      <c r="AE328" s="33"/>
      <c r="AT328" s="19" t="s">
        <v>318</v>
      </c>
      <c r="AU328" s="19" t="s">
        <v>89</v>
      </c>
    </row>
    <row r="329" s="13" customFormat="1">
      <c r="A329" s="13"/>
      <c r="B329" s="171"/>
      <c r="C329" s="13"/>
      <c r="D329" s="172" t="s">
        <v>156</v>
      </c>
      <c r="E329" s="173" t="s">
        <v>3</v>
      </c>
      <c r="F329" s="174" t="s">
        <v>1164</v>
      </c>
      <c r="G329" s="13"/>
      <c r="H329" s="175">
        <v>121.40000000000001</v>
      </c>
      <c r="I329" s="13"/>
      <c r="J329" s="13"/>
      <c r="K329" s="13"/>
      <c r="L329" s="171"/>
      <c r="M329" s="176"/>
      <c r="N329" s="177"/>
      <c r="O329" s="177"/>
      <c r="P329" s="177"/>
      <c r="Q329" s="177"/>
      <c r="R329" s="177"/>
      <c r="S329" s="177"/>
      <c r="T329" s="178"/>
      <c r="U329" s="13"/>
      <c r="V329" s="13"/>
      <c r="W329" s="13"/>
      <c r="X329" s="13"/>
      <c r="Y329" s="13"/>
      <c r="Z329" s="13"/>
      <c r="AA329" s="13"/>
      <c r="AB329" s="13"/>
      <c r="AC329" s="13"/>
      <c r="AD329" s="13"/>
      <c r="AE329" s="13"/>
      <c r="AT329" s="173" t="s">
        <v>156</v>
      </c>
      <c r="AU329" s="173" t="s">
        <v>89</v>
      </c>
      <c r="AV329" s="13" t="s">
        <v>89</v>
      </c>
      <c r="AW329" s="13" t="s">
        <v>41</v>
      </c>
      <c r="AX329" s="13" t="s">
        <v>79</v>
      </c>
      <c r="AY329" s="173" t="s">
        <v>142</v>
      </c>
    </row>
    <row r="330" s="14" customFormat="1">
      <c r="A330" s="14"/>
      <c r="B330" s="179"/>
      <c r="C330" s="14"/>
      <c r="D330" s="172" t="s">
        <v>156</v>
      </c>
      <c r="E330" s="180" t="s">
        <v>3</v>
      </c>
      <c r="F330" s="181" t="s">
        <v>158</v>
      </c>
      <c r="G330" s="14"/>
      <c r="H330" s="182">
        <v>121.40000000000001</v>
      </c>
      <c r="I330" s="14"/>
      <c r="J330" s="14"/>
      <c r="K330" s="14"/>
      <c r="L330" s="179"/>
      <c r="M330" s="183"/>
      <c r="N330" s="184"/>
      <c r="O330" s="184"/>
      <c r="P330" s="184"/>
      <c r="Q330" s="184"/>
      <c r="R330" s="184"/>
      <c r="S330" s="184"/>
      <c r="T330" s="185"/>
      <c r="U330" s="14"/>
      <c r="V330" s="14"/>
      <c r="W330" s="14"/>
      <c r="X330" s="14"/>
      <c r="Y330" s="14"/>
      <c r="Z330" s="14"/>
      <c r="AA330" s="14"/>
      <c r="AB330" s="14"/>
      <c r="AC330" s="14"/>
      <c r="AD330" s="14"/>
      <c r="AE330" s="14"/>
      <c r="AT330" s="180" t="s">
        <v>156</v>
      </c>
      <c r="AU330" s="180" t="s">
        <v>89</v>
      </c>
      <c r="AV330" s="14" t="s">
        <v>151</v>
      </c>
      <c r="AW330" s="14" t="s">
        <v>4</v>
      </c>
      <c r="AX330" s="14" t="s">
        <v>87</v>
      </c>
      <c r="AY330" s="180" t="s">
        <v>142</v>
      </c>
    </row>
    <row r="331" s="2" customFormat="1" ht="16.5" customHeight="1">
      <c r="A331" s="33"/>
      <c r="B331" s="158"/>
      <c r="C331" s="192" t="s">
        <v>585</v>
      </c>
      <c r="D331" s="192" t="s">
        <v>379</v>
      </c>
      <c r="E331" s="193" t="s">
        <v>1165</v>
      </c>
      <c r="F331" s="194" t="s">
        <v>1166</v>
      </c>
      <c r="G331" s="195" t="s">
        <v>228</v>
      </c>
      <c r="H331" s="196">
        <v>125</v>
      </c>
      <c r="I331" s="197">
        <v>69.900000000000006</v>
      </c>
      <c r="J331" s="197">
        <f>ROUND(I331*H331,2)</f>
        <v>8737.5</v>
      </c>
      <c r="K331" s="194" t="s">
        <v>316</v>
      </c>
      <c r="L331" s="198"/>
      <c r="M331" s="199" t="s">
        <v>3</v>
      </c>
      <c r="N331" s="200" t="s">
        <v>52</v>
      </c>
      <c r="O331" s="167">
        <v>0</v>
      </c>
      <c r="P331" s="167">
        <f>O331*H331</f>
        <v>0</v>
      </c>
      <c r="Q331" s="167">
        <v>0.024</v>
      </c>
      <c r="R331" s="167">
        <f>Q331*H331</f>
        <v>3</v>
      </c>
      <c r="S331" s="167">
        <v>0</v>
      </c>
      <c r="T331" s="168">
        <f>S331*H331</f>
        <v>0</v>
      </c>
      <c r="U331" s="33"/>
      <c r="V331" s="33"/>
      <c r="W331" s="33"/>
      <c r="X331" s="33"/>
      <c r="Y331" s="33"/>
      <c r="Z331" s="33"/>
      <c r="AA331" s="33"/>
      <c r="AB331" s="33"/>
      <c r="AC331" s="33"/>
      <c r="AD331" s="33"/>
      <c r="AE331" s="33"/>
      <c r="AR331" s="169" t="s">
        <v>184</v>
      </c>
      <c r="AT331" s="169" t="s">
        <v>379</v>
      </c>
      <c r="AU331" s="169" t="s">
        <v>89</v>
      </c>
      <c r="AY331" s="19" t="s">
        <v>142</v>
      </c>
      <c r="BE331" s="170">
        <f>IF(N331="základní",J331,0)</f>
        <v>0</v>
      </c>
      <c r="BF331" s="170">
        <f>IF(N331="snížená",J331,0)</f>
        <v>0</v>
      </c>
      <c r="BG331" s="170">
        <f>IF(N331="zákl. přenesená",J331,0)</f>
        <v>8737.5</v>
      </c>
      <c r="BH331" s="170">
        <f>IF(N331="sníž. přenesená",J331,0)</f>
        <v>0</v>
      </c>
      <c r="BI331" s="170">
        <f>IF(N331="nulová",J331,0)</f>
        <v>0</v>
      </c>
      <c r="BJ331" s="19" t="s">
        <v>151</v>
      </c>
      <c r="BK331" s="170">
        <f>ROUND(I331*H331,2)</f>
        <v>8737.5</v>
      </c>
      <c r="BL331" s="19" t="s">
        <v>151</v>
      </c>
      <c r="BM331" s="169" t="s">
        <v>1167</v>
      </c>
    </row>
    <row r="332" s="13" customFormat="1">
      <c r="A332" s="13"/>
      <c r="B332" s="171"/>
      <c r="C332" s="13"/>
      <c r="D332" s="172" t="s">
        <v>156</v>
      </c>
      <c r="E332" s="173" t="s">
        <v>3</v>
      </c>
      <c r="F332" s="174" t="s">
        <v>1168</v>
      </c>
      <c r="G332" s="13"/>
      <c r="H332" s="175">
        <v>125</v>
      </c>
      <c r="I332" s="13"/>
      <c r="J332" s="13"/>
      <c r="K332" s="13"/>
      <c r="L332" s="171"/>
      <c r="M332" s="176"/>
      <c r="N332" s="177"/>
      <c r="O332" s="177"/>
      <c r="P332" s="177"/>
      <c r="Q332" s="177"/>
      <c r="R332" s="177"/>
      <c r="S332" s="177"/>
      <c r="T332" s="178"/>
      <c r="U332" s="13"/>
      <c r="V332" s="13"/>
      <c r="W332" s="13"/>
      <c r="X332" s="13"/>
      <c r="Y332" s="13"/>
      <c r="Z332" s="13"/>
      <c r="AA332" s="13"/>
      <c r="AB332" s="13"/>
      <c r="AC332" s="13"/>
      <c r="AD332" s="13"/>
      <c r="AE332" s="13"/>
      <c r="AT332" s="173" t="s">
        <v>156</v>
      </c>
      <c r="AU332" s="173" t="s">
        <v>89</v>
      </c>
      <c r="AV332" s="13" t="s">
        <v>89</v>
      </c>
      <c r="AW332" s="13" t="s">
        <v>41</v>
      </c>
      <c r="AX332" s="13" t="s">
        <v>79</v>
      </c>
      <c r="AY332" s="173" t="s">
        <v>142</v>
      </c>
    </row>
    <row r="333" s="14" customFormat="1">
      <c r="A333" s="14"/>
      <c r="B333" s="179"/>
      <c r="C333" s="14"/>
      <c r="D333" s="172" t="s">
        <v>156</v>
      </c>
      <c r="E333" s="180" t="s">
        <v>3</v>
      </c>
      <c r="F333" s="181" t="s">
        <v>158</v>
      </c>
      <c r="G333" s="14"/>
      <c r="H333" s="182">
        <v>125</v>
      </c>
      <c r="I333" s="14"/>
      <c r="J333" s="14"/>
      <c r="K333" s="14"/>
      <c r="L333" s="179"/>
      <c r="M333" s="183"/>
      <c r="N333" s="184"/>
      <c r="O333" s="184"/>
      <c r="P333" s="184"/>
      <c r="Q333" s="184"/>
      <c r="R333" s="184"/>
      <c r="S333" s="184"/>
      <c r="T333" s="185"/>
      <c r="U333" s="14"/>
      <c r="V333" s="14"/>
      <c r="W333" s="14"/>
      <c r="X333" s="14"/>
      <c r="Y333" s="14"/>
      <c r="Z333" s="14"/>
      <c r="AA333" s="14"/>
      <c r="AB333" s="14"/>
      <c r="AC333" s="14"/>
      <c r="AD333" s="14"/>
      <c r="AE333" s="14"/>
      <c r="AT333" s="180" t="s">
        <v>156</v>
      </c>
      <c r="AU333" s="180" t="s">
        <v>89</v>
      </c>
      <c r="AV333" s="14" t="s">
        <v>151</v>
      </c>
      <c r="AW333" s="14" t="s">
        <v>4</v>
      </c>
      <c r="AX333" s="14" t="s">
        <v>87</v>
      </c>
      <c r="AY333" s="180" t="s">
        <v>142</v>
      </c>
    </row>
    <row r="334" s="2" customFormat="1" ht="24" customHeight="1">
      <c r="A334" s="33"/>
      <c r="B334" s="158"/>
      <c r="C334" s="159" t="s">
        <v>591</v>
      </c>
      <c r="D334" s="159" t="s">
        <v>145</v>
      </c>
      <c r="E334" s="160" t="s">
        <v>1169</v>
      </c>
      <c r="F334" s="161" t="s">
        <v>1170</v>
      </c>
      <c r="G334" s="162" t="s">
        <v>228</v>
      </c>
      <c r="H334" s="163">
        <v>6.7999999999999998</v>
      </c>
      <c r="I334" s="164">
        <v>45.200000000000003</v>
      </c>
      <c r="J334" s="164">
        <f>ROUND(I334*H334,2)</f>
        <v>307.36000000000001</v>
      </c>
      <c r="K334" s="161" t="s">
        <v>316</v>
      </c>
      <c r="L334" s="34"/>
      <c r="M334" s="165" t="s">
        <v>3</v>
      </c>
      <c r="N334" s="166" t="s">
        <v>52</v>
      </c>
      <c r="O334" s="167">
        <v>0.072999999999999995</v>
      </c>
      <c r="P334" s="167">
        <f>O334*H334</f>
        <v>0.49639999999999995</v>
      </c>
      <c r="Q334" s="167">
        <v>0.00059999999999999995</v>
      </c>
      <c r="R334" s="167">
        <f>Q334*H334</f>
        <v>0.0040799999999999994</v>
      </c>
      <c r="S334" s="167">
        <v>0</v>
      </c>
      <c r="T334" s="168">
        <f>S334*H334</f>
        <v>0</v>
      </c>
      <c r="U334" s="33"/>
      <c r="V334" s="33"/>
      <c r="W334" s="33"/>
      <c r="X334" s="33"/>
      <c r="Y334" s="33"/>
      <c r="Z334" s="33"/>
      <c r="AA334" s="33"/>
      <c r="AB334" s="33"/>
      <c r="AC334" s="33"/>
      <c r="AD334" s="33"/>
      <c r="AE334" s="33"/>
      <c r="AR334" s="169" t="s">
        <v>151</v>
      </c>
      <c r="AT334" s="169" t="s">
        <v>145</v>
      </c>
      <c r="AU334" s="169" t="s">
        <v>89</v>
      </c>
      <c r="AY334" s="19" t="s">
        <v>142</v>
      </c>
      <c r="BE334" s="170">
        <f>IF(N334="základní",J334,0)</f>
        <v>0</v>
      </c>
      <c r="BF334" s="170">
        <f>IF(N334="snížená",J334,0)</f>
        <v>0</v>
      </c>
      <c r="BG334" s="170">
        <f>IF(N334="zákl. přenesená",J334,0)</f>
        <v>307.36000000000001</v>
      </c>
      <c r="BH334" s="170">
        <f>IF(N334="sníž. přenesená",J334,0)</f>
        <v>0</v>
      </c>
      <c r="BI334" s="170">
        <f>IF(N334="nulová",J334,0)</f>
        <v>0</v>
      </c>
      <c r="BJ334" s="19" t="s">
        <v>151</v>
      </c>
      <c r="BK334" s="170">
        <f>ROUND(I334*H334,2)</f>
        <v>307.36000000000001</v>
      </c>
      <c r="BL334" s="19" t="s">
        <v>151</v>
      </c>
      <c r="BM334" s="169" t="s">
        <v>1171</v>
      </c>
    </row>
    <row r="335" s="2" customFormat="1">
      <c r="A335" s="33"/>
      <c r="B335" s="34"/>
      <c r="C335" s="33"/>
      <c r="D335" s="172" t="s">
        <v>318</v>
      </c>
      <c r="E335" s="33"/>
      <c r="F335" s="186" t="s">
        <v>1172</v>
      </c>
      <c r="G335" s="33"/>
      <c r="H335" s="33"/>
      <c r="I335" s="33"/>
      <c r="J335" s="33"/>
      <c r="K335" s="33"/>
      <c r="L335" s="34"/>
      <c r="M335" s="187"/>
      <c r="N335" s="188"/>
      <c r="O335" s="67"/>
      <c r="P335" s="67"/>
      <c r="Q335" s="67"/>
      <c r="R335" s="67"/>
      <c r="S335" s="67"/>
      <c r="T335" s="68"/>
      <c r="U335" s="33"/>
      <c r="V335" s="33"/>
      <c r="W335" s="33"/>
      <c r="X335" s="33"/>
      <c r="Y335" s="33"/>
      <c r="Z335" s="33"/>
      <c r="AA335" s="33"/>
      <c r="AB335" s="33"/>
      <c r="AC335" s="33"/>
      <c r="AD335" s="33"/>
      <c r="AE335" s="33"/>
      <c r="AT335" s="19" t="s">
        <v>318</v>
      </c>
      <c r="AU335" s="19" t="s">
        <v>89</v>
      </c>
    </row>
    <row r="336" s="13" customFormat="1">
      <c r="A336" s="13"/>
      <c r="B336" s="171"/>
      <c r="C336" s="13"/>
      <c r="D336" s="172" t="s">
        <v>156</v>
      </c>
      <c r="E336" s="173" t="s">
        <v>3</v>
      </c>
      <c r="F336" s="174" t="s">
        <v>1173</v>
      </c>
      <c r="G336" s="13"/>
      <c r="H336" s="175">
        <v>6.7999999999999998</v>
      </c>
      <c r="I336" s="13"/>
      <c r="J336" s="13"/>
      <c r="K336" s="13"/>
      <c r="L336" s="171"/>
      <c r="M336" s="176"/>
      <c r="N336" s="177"/>
      <c r="O336" s="177"/>
      <c r="P336" s="177"/>
      <c r="Q336" s="177"/>
      <c r="R336" s="177"/>
      <c r="S336" s="177"/>
      <c r="T336" s="178"/>
      <c r="U336" s="13"/>
      <c r="V336" s="13"/>
      <c r="W336" s="13"/>
      <c r="X336" s="13"/>
      <c r="Y336" s="13"/>
      <c r="Z336" s="13"/>
      <c r="AA336" s="13"/>
      <c r="AB336" s="13"/>
      <c r="AC336" s="13"/>
      <c r="AD336" s="13"/>
      <c r="AE336" s="13"/>
      <c r="AT336" s="173" t="s">
        <v>156</v>
      </c>
      <c r="AU336" s="173" t="s">
        <v>89</v>
      </c>
      <c r="AV336" s="13" t="s">
        <v>89</v>
      </c>
      <c r="AW336" s="13" t="s">
        <v>41</v>
      </c>
      <c r="AX336" s="13" t="s">
        <v>79</v>
      </c>
      <c r="AY336" s="173" t="s">
        <v>142</v>
      </c>
    </row>
    <row r="337" s="14" customFormat="1">
      <c r="A337" s="14"/>
      <c r="B337" s="179"/>
      <c r="C337" s="14"/>
      <c r="D337" s="172" t="s">
        <v>156</v>
      </c>
      <c r="E337" s="180" t="s">
        <v>3</v>
      </c>
      <c r="F337" s="181" t="s">
        <v>158</v>
      </c>
      <c r="G337" s="14"/>
      <c r="H337" s="182">
        <v>6.7999999999999998</v>
      </c>
      <c r="I337" s="14"/>
      <c r="J337" s="14"/>
      <c r="K337" s="14"/>
      <c r="L337" s="179"/>
      <c r="M337" s="183"/>
      <c r="N337" s="184"/>
      <c r="O337" s="184"/>
      <c r="P337" s="184"/>
      <c r="Q337" s="184"/>
      <c r="R337" s="184"/>
      <c r="S337" s="184"/>
      <c r="T337" s="185"/>
      <c r="U337" s="14"/>
      <c r="V337" s="14"/>
      <c r="W337" s="14"/>
      <c r="X337" s="14"/>
      <c r="Y337" s="14"/>
      <c r="Z337" s="14"/>
      <c r="AA337" s="14"/>
      <c r="AB337" s="14"/>
      <c r="AC337" s="14"/>
      <c r="AD337" s="14"/>
      <c r="AE337" s="14"/>
      <c r="AT337" s="180" t="s">
        <v>156</v>
      </c>
      <c r="AU337" s="180" t="s">
        <v>89</v>
      </c>
      <c r="AV337" s="14" t="s">
        <v>151</v>
      </c>
      <c r="AW337" s="14" t="s">
        <v>4</v>
      </c>
      <c r="AX337" s="14" t="s">
        <v>87</v>
      </c>
      <c r="AY337" s="180" t="s">
        <v>142</v>
      </c>
    </row>
    <row r="338" s="2" customFormat="1" ht="16.5" customHeight="1">
      <c r="A338" s="33"/>
      <c r="B338" s="158"/>
      <c r="C338" s="159" t="s">
        <v>595</v>
      </c>
      <c r="D338" s="159" t="s">
        <v>145</v>
      </c>
      <c r="E338" s="160" t="s">
        <v>1174</v>
      </c>
      <c r="F338" s="161" t="s">
        <v>1175</v>
      </c>
      <c r="G338" s="162" t="s">
        <v>228</v>
      </c>
      <c r="H338" s="163">
        <v>6.7999999999999998</v>
      </c>
      <c r="I338" s="164">
        <v>66.400000000000006</v>
      </c>
      <c r="J338" s="164">
        <f>ROUND(I338*H338,2)</f>
        <v>451.51999999999998</v>
      </c>
      <c r="K338" s="161" t="s">
        <v>316</v>
      </c>
      <c r="L338" s="34"/>
      <c r="M338" s="165" t="s">
        <v>3</v>
      </c>
      <c r="N338" s="166" t="s">
        <v>52</v>
      </c>
      <c r="O338" s="167">
        <v>0.155</v>
      </c>
      <c r="P338" s="167">
        <f>O338*H338</f>
        <v>1.0540000000000001</v>
      </c>
      <c r="Q338" s="167">
        <v>0</v>
      </c>
      <c r="R338" s="167">
        <f>Q338*H338</f>
        <v>0</v>
      </c>
      <c r="S338" s="167">
        <v>0</v>
      </c>
      <c r="T338" s="168">
        <f>S338*H338</f>
        <v>0</v>
      </c>
      <c r="U338" s="33"/>
      <c r="V338" s="33"/>
      <c r="W338" s="33"/>
      <c r="X338" s="33"/>
      <c r="Y338" s="33"/>
      <c r="Z338" s="33"/>
      <c r="AA338" s="33"/>
      <c r="AB338" s="33"/>
      <c r="AC338" s="33"/>
      <c r="AD338" s="33"/>
      <c r="AE338" s="33"/>
      <c r="AR338" s="169" t="s">
        <v>151</v>
      </c>
      <c r="AT338" s="169" t="s">
        <v>145</v>
      </c>
      <c r="AU338" s="169" t="s">
        <v>89</v>
      </c>
      <c r="AY338" s="19" t="s">
        <v>142</v>
      </c>
      <c r="BE338" s="170">
        <f>IF(N338="základní",J338,0)</f>
        <v>0</v>
      </c>
      <c r="BF338" s="170">
        <f>IF(N338="snížená",J338,0)</f>
        <v>0</v>
      </c>
      <c r="BG338" s="170">
        <f>IF(N338="zákl. přenesená",J338,0)</f>
        <v>451.51999999999998</v>
      </c>
      <c r="BH338" s="170">
        <f>IF(N338="sníž. přenesená",J338,0)</f>
        <v>0</v>
      </c>
      <c r="BI338" s="170">
        <f>IF(N338="nulová",J338,0)</f>
        <v>0</v>
      </c>
      <c r="BJ338" s="19" t="s">
        <v>151</v>
      </c>
      <c r="BK338" s="170">
        <f>ROUND(I338*H338,2)</f>
        <v>451.51999999999998</v>
      </c>
      <c r="BL338" s="19" t="s">
        <v>151</v>
      </c>
      <c r="BM338" s="169" t="s">
        <v>1176</v>
      </c>
    </row>
    <row r="339" s="2" customFormat="1">
      <c r="A339" s="33"/>
      <c r="B339" s="34"/>
      <c r="C339" s="33"/>
      <c r="D339" s="172" t="s">
        <v>318</v>
      </c>
      <c r="E339" s="33"/>
      <c r="F339" s="186" t="s">
        <v>1177</v>
      </c>
      <c r="G339" s="33"/>
      <c r="H339" s="33"/>
      <c r="I339" s="33"/>
      <c r="J339" s="33"/>
      <c r="K339" s="33"/>
      <c r="L339" s="34"/>
      <c r="M339" s="187"/>
      <c r="N339" s="188"/>
      <c r="O339" s="67"/>
      <c r="P339" s="67"/>
      <c r="Q339" s="67"/>
      <c r="R339" s="67"/>
      <c r="S339" s="67"/>
      <c r="T339" s="68"/>
      <c r="U339" s="33"/>
      <c r="V339" s="33"/>
      <c r="W339" s="33"/>
      <c r="X339" s="33"/>
      <c r="Y339" s="33"/>
      <c r="Z339" s="33"/>
      <c r="AA339" s="33"/>
      <c r="AB339" s="33"/>
      <c r="AC339" s="33"/>
      <c r="AD339" s="33"/>
      <c r="AE339" s="33"/>
      <c r="AT339" s="19" t="s">
        <v>318</v>
      </c>
      <c r="AU339" s="19" t="s">
        <v>89</v>
      </c>
    </row>
    <row r="340" s="13" customFormat="1">
      <c r="A340" s="13"/>
      <c r="B340" s="171"/>
      <c r="C340" s="13"/>
      <c r="D340" s="172" t="s">
        <v>156</v>
      </c>
      <c r="E340" s="173" t="s">
        <v>3</v>
      </c>
      <c r="F340" s="174" t="s">
        <v>1173</v>
      </c>
      <c r="G340" s="13"/>
      <c r="H340" s="175">
        <v>6.7999999999999998</v>
      </c>
      <c r="I340" s="13"/>
      <c r="J340" s="13"/>
      <c r="K340" s="13"/>
      <c r="L340" s="171"/>
      <c r="M340" s="176"/>
      <c r="N340" s="177"/>
      <c r="O340" s="177"/>
      <c r="P340" s="177"/>
      <c r="Q340" s="177"/>
      <c r="R340" s="177"/>
      <c r="S340" s="177"/>
      <c r="T340" s="178"/>
      <c r="U340" s="13"/>
      <c r="V340" s="13"/>
      <c r="W340" s="13"/>
      <c r="X340" s="13"/>
      <c r="Y340" s="13"/>
      <c r="Z340" s="13"/>
      <c r="AA340" s="13"/>
      <c r="AB340" s="13"/>
      <c r="AC340" s="13"/>
      <c r="AD340" s="13"/>
      <c r="AE340" s="13"/>
      <c r="AT340" s="173" t="s">
        <v>156</v>
      </c>
      <c r="AU340" s="173" t="s">
        <v>89</v>
      </c>
      <c r="AV340" s="13" t="s">
        <v>89</v>
      </c>
      <c r="AW340" s="13" t="s">
        <v>41</v>
      </c>
      <c r="AX340" s="13" t="s">
        <v>79</v>
      </c>
      <c r="AY340" s="173" t="s">
        <v>142</v>
      </c>
    </row>
    <row r="341" s="14" customFormat="1">
      <c r="A341" s="14"/>
      <c r="B341" s="179"/>
      <c r="C341" s="14"/>
      <c r="D341" s="172" t="s">
        <v>156</v>
      </c>
      <c r="E341" s="180" t="s">
        <v>3</v>
      </c>
      <c r="F341" s="181" t="s">
        <v>158</v>
      </c>
      <c r="G341" s="14"/>
      <c r="H341" s="182">
        <v>6.7999999999999998</v>
      </c>
      <c r="I341" s="14"/>
      <c r="J341" s="14"/>
      <c r="K341" s="14"/>
      <c r="L341" s="179"/>
      <c r="M341" s="183"/>
      <c r="N341" s="184"/>
      <c r="O341" s="184"/>
      <c r="P341" s="184"/>
      <c r="Q341" s="184"/>
      <c r="R341" s="184"/>
      <c r="S341" s="184"/>
      <c r="T341" s="185"/>
      <c r="U341" s="14"/>
      <c r="V341" s="14"/>
      <c r="W341" s="14"/>
      <c r="X341" s="14"/>
      <c r="Y341" s="14"/>
      <c r="Z341" s="14"/>
      <c r="AA341" s="14"/>
      <c r="AB341" s="14"/>
      <c r="AC341" s="14"/>
      <c r="AD341" s="14"/>
      <c r="AE341" s="14"/>
      <c r="AT341" s="180" t="s">
        <v>156</v>
      </c>
      <c r="AU341" s="180" t="s">
        <v>89</v>
      </c>
      <c r="AV341" s="14" t="s">
        <v>151</v>
      </c>
      <c r="AW341" s="14" t="s">
        <v>4</v>
      </c>
      <c r="AX341" s="14" t="s">
        <v>87</v>
      </c>
      <c r="AY341" s="180" t="s">
        <v>142</v>
      </c>
    </row>
    <row r="342" s="2" customFormat="1" ht="16.5" customHeight="1">
      <c r="A342" s="33"/>
      <c r="B342" s="158"/>
      <c r="C342" s="159" t="s">
        <v>604</v>
      </c>
      <c r="D342" s="159" t="s">
        <v>145</v>
      </c>
      <c r="E342" s="160" t="s">
        <v>1178</v>
      </c>
      <c r="F342" s="161" t="s">
        <v>1179</v>
      </c>
      <c r="G342" s="162" t="s">
        <v>228</v>
      </c>
      <c r="H342" s="163">
        <v>15.300000000000001</v>
      </c>
      <c r="I342" s="164">
        <v>462</v>
      </c>
      <c r="J342" s="164">
        <f>ROUND(I342*H342,2)</f>
        <v>7068.6000000000004</v>
      </c>
      <c r="K342" s="161" t="s">
        <v>316</v>
      </c>
      <c r="L342" s="34"/>
      <c r="M342" s="165" t="s">
        <v>3</v>
      </c>
      <c r="N342" s="166" t="s">
        <v>52</v>
      </c>
      <c r="O342" s="167">
        <v>0.65900000000000003</v>
      </c>
      <c r="P342" s="167">
        <f>O342*H342</f>
        <v>10.082700000000001</v>
      </c>
      <c r="Q342" s="167">
        <v>0.00011</v>
      </c>
      <c r="R342" s="167">
        <f>Q342*H342</f>
        <v>0.001683</v>
      </c>
      <c r="S342" s="167">
        <v>0</v>
      </c>
      <c r="T342" s="168">
        <f>S342*H342</f>
        <v>0</v>
      </c>
      <c r="U342" s="33"/>
      <c r="V342" s="33"/>
      <c r="W342" s="33"/>
      <c r="X342" s="33"/>
      <c r="Y342" s="33"/>
      <c r="Z342" s="33"/>
      <c r="AA342" s="33"/>
      <c r="AB342" s="33"/>
      <c r="AC342" s="33"/>
      <c r="AD342" s="33"/>
      <c r="AE342" s="33"/>
      <c r="AR342" s="169" t="s">
        <v>151</v>
      </c>
      <c r="AT342" s="169" t="s">
        <v>145</v>
      </c>
      <c r="AU342" s="169" t="s">
        <v>89</v>
      </c>
      <c r="AY342" s="19" t="s">
        <v>142</v>
      </c>
      <c r="BE342" s="170">
        <f>IF(N342="základní",J342,0)</f>
        <v>0</v>
      </c>
      <c r="BF342" s="170">
        <f>IF(N342="snížená",J342,0)</f>
        <v>0</v>
      </c>
      <c r="BG342" s="170">
        <f>IF(N342="zákl. přenesená",J342,0)</f>
        <v>7068.6000000000004</v>
      </c>
      <c r="BH342" s="170">
        <f>IF(N342="sníž. přenesená",J342,0)</f>
        <v>0</v>
      </c>
      <c r="BI342" s="170">
        <f>IF(N342="nulová",J342,0)</f>
        <v>0</v>
      </c>
      <c r="BJ342" s="19" t="s">
        <v>151</v>
      </c>
      <c r="BK342" s="170">
        <f>ROUND(I342*H342,2)</f>
        <v>7068.6000000000004</v>
      </c>
      <c r="BL342" s="19" t="s">
        <v>151</v>
      </c>
      <c r="BM342" s="169" t="s">
        <v>1180</v>
      </c>
    </row>
    <row r="343" s="2" customFormat="1">
      <c r="A343" s="33"/>
      <c r="B343" s="34"/>
      <c r="C343" s="33"/>
      <c r="D343" s="172" t="s">
        <v>318</v>
      </c>
      <c r="E343" s="33"/>
      <c r="F343" s="186" t="s">
        <v>1177</v>
      </c>
      <c r="G343" s="33"/>
      <c r="H343" s="33"/>
      <c r="I343" s="33"/>
      <c r="J343" s="33"/>
      <c r="K343" s="33"/>
      <c r="L343" s="34"/>
      <c r="M343" s="187"/>
      <c r="N343" s="188"/>
      <c r="O343" s="67"/>
      <c r="P343" s="67"/>
      <c r="Q343" s="67"/>
      <c r="R343" s="67"/>
      <c r="S343" s="67"/>
      <c r="T343" s="68"/>
      <c r="U343" s="33"/>
      <c r="V343" s="33"/>
      <c r="W343" s="33"/>
      <c r="X343" s="33"/>
      <c r="Y343" s="33"/>
      <c r="Z343" s="33"/>
      <c r="AA343" s="33"/>
      <c r="AB343" s="33"/>
      <c r="AC343" s="33"/>
      <c r="AD343" s="33"/>
      <c r="AE343" s="33"/>
      <c r="AT343" s="19" t="s">
        <v>318</v>
      </c>
      <c r="AU343" s="19" t="s">
        <v>89</v>
      </c>
    </row>
    <row r="344" s="13" customFormat="1">
      <c r="A344" s="13"/>
      <c r="B344" s="171"/>
      <c r="C344" s="13"/>
      <c r="D344" s="172" t="s">
        <v>156</v>
      </c>
      <c r="E344" s="173" t="s">
        <v>3</v>
      </c>
      <c r="F344" s="174" t="s">
        <v>1181</v>
      </c>
      <c r="G344" s="13"/>
      <c r="H344" s="175">
        <v>15.300000000000001</v>
      </c>
      <c r="I344" s="13"/>
      <c r="J344" s="13"/>
      <c r="K344" s="13"/>
      <c r="L344" s="171"/>
      <c r="M344" s="176"/>
      <c r="N344" s="177"/>
      <c r="O344" s="177"/>
      <c r="P344" s="177"/>
      <c r="Q344" s="177"/>
      <c r="R344" s="177"/>
      <c r="S344" s="177"/>
      <c r="T344" s="178"/>
      <c r="U344" s="13"/>
      <c r="V344" s="13"/>
      <c r="W344" s="13"/>
      <c r="X344" s="13"/>
      <c r="Y344" s="13"/>
      <c r="Z344" s="13"/>
      <c r="AA344" s="13"/>
      <c r="AB344" s="13"/>
      <c r="AC344" s="13"/>
      <c r="AD344" s="13"/>
      <c r="AE344" s="13"/>
      <c r="AT344" s="173" t="s">
        <v>156</v>
      </c>
      <c r="AU344" s="173" t="s">
        <v>89</v>
      </c>
      <c r="AV344" s="13" t="s">
        <v>89</v>
      </c>
      <c r="AW344" s="13" t="s">
        <v>41</v>
      </c>
      <c r="AX344" s="13" t="s">
        <v>79</v>
      </c>
      <c r="AY344" s="173" t="s">
        <v>142</v>
      </c>
    </row>
    <row r="345" s="14" customFormat="1">
      <c r="A345" s="14"/>
      <c r="B345" s="179"/>
      <c r="C345" s="14"/>
      <c r="D345" s="172" t="s">
        <v>156</v>
      </c>
      <c r="E345" s="180" t="s">
        <v>3</v>
      </c>
      <c r="F345" s="181" t="s">
        <v>158</v>
      </c>
      <c r="G345" s="14"/>
      <c r="H345" s="182">
        <v>15.300000000000001</v>
      </c>
      <c r="I345" s="14"/>
      <c r="J345" s="14"/>
      <c r="K345" s="14"/>
      <c r="L345" s="179"/>
      <c r="M345" s="183"/>
      <c r="N345" s="184"/>
      <c r="O345" s="184"/>
      <c r="P345" s="184"/>
      <c r="Q345" s="184"/>
      <c r="R345" s="184"/>
      <c r="S345" s="184"/>
      <c r="T345" s="185"/>
      <c r="U345" s="14"/>
      <c r="V345" s="14"/>
      <c r="W345" s="14"/>
      <c r="X345" s="14"/>
      <c r="Y345" s="14"/>
      <c r="Z345" s="14"/>
      <c r="AA345" s="14"/>
      <c r="AB345" s="14"/>
      <c r="AC345" s="14"/>
      <c r="AD345" s="14"/>
      <c r="AE345" s="14"/>
      <c r="AT345" s="180" t="s">
        <v>156</v>
      </c>
      <c r="AU345" s="180" t="s">
        <v>89</v>
      </c>
      <c r="AV345" s="14" t="s">
        <v>151</v>
      </c>
      <c r="AW345" s="14" t="s">
        <v>4</v>
      </c>
      <c r="AX345" s="14" t="s">
        <v>87</v>
      </c>
      <c r="AY345" s="180" t="s">
        <v>142</v>
      </c>
    </row>
    <row r="346" s="2" customFormat="1" ht="16.5" customHeight="1">
      <c r="A346" s="33"/>
      <c r="B346" s="158"/>
      <c r="C346" s="159" t="s">
        <v>608</v>
      </c>
      <c r="D346" s="159" t="s">
        <v>145</v>
      </c>
      <c r="E346" s="160" t="s">
        <v>1182</v>
      </c>
      <c r="F346" s="161" t="s">
        <v>1183</v>
      </c>
      <c r="G346" s="162" t="s">
        <v>148</v>
      </c>
      <c r="H346" s="163">
        <v>4</v>
      </c>
      <c r="I346" s="164">
        <v>345</v>
      </c>
      <c r="J346" s="164">
        <f>ROUND(I346*H346,2)</f>
        <v>1380</v>
      </c>
      <c r="K346" s="161" t="s">
        <v>316</v>
      </c>
      <c r="L346" s="34"/>
      <c r="M346" s="165" t="s">
        <v>3</v>
      </c>
      <c r="N346" s="166" t="s">
        <v>52</v>
      </c>
      <c r="O346" s="167">
        <v>1.1810000000000001</v>
      </c>
      <c r="P346" s="167">
        <f>O346*H346</f>
        <v>4.7240000000000002</v>
      </c>
      <c r="Q346" s="167">
        <v>0</v>
      </c>
      <c r="R346" s="167">
        <f>Q346*H346</f>
        <v>0</v>
      </c>
      <c r="S346" s="167">
        <v>0</v>
      </c>
      <c r="T346" s="168">
        <f>S346*H346</f>
        <v>0</v>
      </c>
      <c r="U346" s="33"/>
      <c r="V346" s="33"/>
      <c r="W346" s="33"/>
      <c r="X346" s="33"/>
      <c r="Y346" s="33"/>
      <c r="Z346" s="33"/>
      <c r="AA346" s="33"/>
      <c r="AB346" s="33"/>
      <c r="AC346" s="33"/>
      <c r="AD346" s="33"/>
      <c r="AE346" s="33"/>
      <c r="AR346" s="169" t="s">
        <v>151</v>
      </c>
      <c r="AT346" s="169" t="s">
        <v>145</v>
      </c>
      <c r="AU346" s="169" t="s">
        <v>89</v>
      </c>
      <c r="AY346" s="19" t="s">
        <v>142</v>
      </c>
      <c r="BE346" s="170">
        <f>IF(N346="základní",J346,0)</f>
        <v>0</v>
      </c>
      <c r="BF346" s="170">
        <f>IF(N346="snížená",J346,0)</f>
        <v>0</v>
      </c>
      <c r="BG346" s="170">
        <f>IF(N346="zákl. přenesená",J346,0)</f>
        <v>1380</v>
      </c>
      <c r="BH346" s="170">
        <f>IF(N346="sníž. přenesená",J346,0)</f>
        <v>0</v>
      </c>
      <c r="BI346" s="170">
        <f>IF(N346="nulová",J346,0)</f>
        <v>0</v>
      </c>
      <c r="BJ346" s="19" t="s">
        <v>151</v>
      </c>
      <c r="BK346" s="170">
        <f>ROUND(I346*H346,2)</f>
        <v>1380</v>
      </c>
      <c r="BL346" s="19" t="s">
        <v>151</v>
      </c>
      <c r="BM346" s="169" t="s">
        <v>1184</v>
      </c>
    </row>
    <row r="347" s="2" customFormat="1">
      <c r="A347" s="33"/>
      <c r="B347" s="34"/>
      <c r="C347" s="33"/>
      <c r="D347" s="172" t="s">
        <v>318</v>
      </c>
      <c r="E347" s="33"/>
      <c r="F347" s="186" t="s">
        <v>1185</v>
      </c>
      <c r="G347" s="33"/>
      <c r="H347" s="33"/>
      <c r="I347" s="33"/>
      <c r="J347" s="33"/>
      <c r="K347" s="33"/>
      <c r="L347" s="34"/>
      <c r="M347" s="187"/>
      <c r="N347" s="188"/>
      <c r="O347" s="67"/>
      <c r="P347" s="67"/>
      <c r="Q347" s="67"/>
      <c r="R347" s="67"/>
      <c r="S347" s="67"/>
      <c r="T347" s="68"/>
      <c r="U347" s="33"/>
      <c r="V347" s="33"/>
      <c r="W347" s="33"/>
      <c r="X347" s="33"/>
      <c r="Y347" s="33"/>
      <c r="Z347" s="33"/>
      <c r="AA347" s="33"/>
      <c r="AB347" s="33"/>
      <c r="AC347" s="33"/>
      <c r="AD347" s="33"/>
      <c r="AE347" s="33"/>
      <c r="AT347" s="19" t="s">
        <v>318</v>
      </c>
      <c r="AU347" s="19" t="s">
        <v>89</v>
      </c>
    </row>
    <row r="348" s="13" customFormat="1">
      <c r="A348" s="13"/>
      <c r="B348" s="171"/>
      <c r="C348" s="13"/>
      <c r="D348" s="172" t="s">
        <v>156</v>
      </c>
      <c r="E348" s="173" t="s">
        <v>3</v>
      </c>
      <c r="F348" s="174" t="s">
        <v>1186</v>
      </c>
      <c r="G348" s="13"/>
      <c r="H348" s="175">
        <v>4</v>
      </c>
      <c r="I348" s="13"/>
      <c r="J348" s="13"/>
      <c r="K348" s="13"/>
      <c r="L348" s="171"/>
      <c r="M348" s="176"/>
      <c r="N348" s="177"/>
      <c r="O348" s="177"/>
      <c r="P348" s="177"/>
      <c r="Q348" s="177"/>
      <c r="R348" s="177"/>
      <c r="S348" s="177"/>
      <c r="T348" s="178"/>
      <c r="U348" s="13"/>
      <c r="V348" s="13"/>
      <c r="W348" s="13"/>
      <c r="X348" s="13"/>
      <c r="Y348" s="13"/>
      <c r="Z348" s="13"/>
      <c r="AA348" s="13"/>
      <c r="AB348" s="13"/>
      <c r="AC348" s="13"/>
      <c r="AD348" s="13"/>
      <c r="AE348" s="13"/>
      <c r="AT348" s="173" t="s">
        <v>156</v>
      </c>
      <c r="AU348" s="173" t="s">
        <v>89</v>
      </c>
      <c r="AV348" s="13" t="s">
        <v>89</v>
      </c>
      <c r="AW348" s="13" t="s">
        <v>41</v>
      </c>
      <c r="AX348" s="13" t="s">
        <v>79</v>
      </c>
      <c r="AY348" s="173" t="s">
        <v>142</v>
      </c>
    </row>
    <row r="349" s="14" customFormat="1">
      <c r="A349" s="14"/>
      <c r="B349" s="179"/>
      <c r="C349" s="14"/>
      <c r="D349" s="172" t="s">
        <v>156</v>
      </c>
      <c r="E349" s="180" t="s">
        <v>3</v>
      </c>
      <c r="F349" s="181" t="s">
        <v>158</v>
      </c>
      <c r="G349" s="14"/>
      <c r="H349" s="182">
        <v>4</v>
      </c>
      <c r="I349" s="14"/>
      <c r="J349" s="14"/>
      <c r="K349" s="14"/>
      <c r="L349" s="179"/>
      <c r="M349" s="183"/>
      <c r="N349" s="184"/>
      <c r="O349" s="184"/>
      <c r="P349" s="184"/>
      <c r="Q349" s="184"/>
      <c r="R349" s="184"/>
      <c r="S349" s="184"/>
      <c r="T349" s="185"/>
      <c r="U349" s="14"/>
      <c r="V349" s="14"/>
      <c r="W349" s="14"/>
      <c r="X349" s="14"/>
      <c r="Y349" s="14"/>
      <c r="Z349" s="14"/>
      <c r="AA349" s="14"/>
      <c r="AB349" s="14"/>
      <c r="AC349" s="14"/>
      <c r="AD349" s="14"/>
      <c r="AE349" s="14"/>
      <c r="AT349" s="180" t="s">
        <v>156</v>
      </c>
      <c r="AU349" s="180" t="s">
        <v>89</v>
      </c>
      <c r="AV349" s="14" t="s">
        <v>151</v>
      </c>
      <c r="AW349" s="14" t="s">
        <v>4</v>
      </c>
      <c r="AX349" s="14" t="s">
        <v>87</v>
      </c>
      <c r="AY349" s="180" t="s">
        <v>142</v>
      </c>
    </row>
    <row r="350" s="2" customFormat="1" ht="36" customHeight="1">
      <c r="A350" s="33"/>
      <c r="B350" s="158"/>
      <c r="C350" s="159" t="s">
        <v>612</v>
      </c>
      <c r="D350" s="159" t="s">
        <v>145</v>
      </c>
      <c r="E350" s="160" t="s">
        <v>1187</v>
      </c>
      <c r="F350" s="161" t="s">
        <v>1188</v>
      </c>
      <c r="G350" s="162" t="s">
        <v>222</v>
      </c>
      <c r="H350" s="163">
        <v>4</v>
      </c>
      <c r="I350" s="164">
        <v>1500</v>
      </c>
      <c r="J350" s="164">
        <f>ROUND(I350*H350,2)</f>
        <v>6000</v>
      </c>
      <c r="K350" s="161" t="s">
        <v>3</v>
      </c>
      <c r="L350" s="34"/>
      <c r="M350" s="165" t="s">
        <v>3</v>
      </c>
      <c r="N350" s="166" t="s">
        <v>52</v>
      </c>
      <c r="O350" s="167">
        <v>0.81100000000000005</v>
      </c>
      <c r="P350" s="167">
        <f>O350*H350</f>
        <v>3.2440000000000002</v>
      </c>
      <c r="Q350" s="167">
        <v>0.041480000000000003</v>
      </c>
      <c r="R350" s="167">
        <f>Q350*H350</f>
        <v>0.16592000000000001</v>
      </c>
      <c r="S350" s="167">
        <v>0</v>
      </c>
      <c r="T350" s="168">
        <f>S350*H350</f>
        <v>0</v>
      </c>
      <c r="U350" s="33"/>
      <c r="V350" s="33"/>
      <c r="W350" s="33"/>
      <c r="X350" s="33"/>
      <c r="Y350" s="33"/>
      <c r="Z350" s="33"/>
      <c r="AA350" s="33"/>
      <c r="AB350" s="33"/>
      <c r="AC350" s="33"/>
      <c r="AD350" s="33"/>
      <c r="AE350" s="33"/>
      <c r="AR350" s="169" t="s">
        <v>151</v>
      </c>
      <c r="AT350" s="169" t="s">
        <v>145</v>
      </c>
      <c r="AU350" s="169" t="s">
        <v>89</v>
      </c>
      <c r="AY350" s="19" t="s">
        <v>142</v>
      </c>
      <c r="BE350" s="170">
        <f>IF(N350="základní",J350,0)</f>
        <v>0</v>
      </c>
      <c r="BF350" s="170">
        <f>IF(N350="snížená",J350,0)</f>
        <v>0</v>
      </c>
      <c r="BG350" s="170">
        <f>IF(N350="zákl. přenesená",J350,0)</f>
        <v>6000</v>
      </c>
      <c r="BH350" s="170">
        <f>IF(N350="sníž. přenesená",J350,0)</f>
        <v>0</v>
      </c>
      <c r="BI350" s="170">
        <f>IF(N350="nulová",J350,0)</f>
        <v>0</v>
      </c>
      <c r="BJ350" s="19" t="s">
        <v>151</v>
      </c>
      <c r="BK350" s="170">
        <f>ROUND(I350*H350,2)</f>
        <v>6000</v>
      </c>
      <c r="BL350" s="19" t="s">
        <v>151</v>
      </c>
      <c r="BM350" s="169" t="s">
        <v>1189</v>
      </c>
    </row>
    <row r="351" s="2" customFormat="1" ht="16.5" customHeight="1">
      <c r="A351" s="33"/>
      <c r="B351" s="158"/>
      <c r="C351" s="159" t="s">
        <v>501</v>
      </c>
      <c r="D351" s="159" t="s">
        <v>145</v>
      </c>
      <c r="E351" s="160" t="s">
        <v>1190</v>
      </c>
      <c r="F351" s="161" t="s">
        <v>1191</v>
      </c>
      <c r="G351" s="162" t="s">
        <v>315</v>
      </c>
      <c r="H351" s="163">
        <v>0.216</v>
      </c>
      <c r="I351" s="164">
        <v>2980</v>
      </c>
      <c r="J351" s="164">
        <f>ROUND(I351*H351,2)</f>
        <v>643.67999999999995</v>
      </c>
      <c r="K351" s="161" t="s">
        <v>316</v>
      </c>
      <c r="L351" s="34"/>
      <c r="M351" s="165" t="s">
        <v>3</v>
      </c>
      <c r="N351" s="166" t="s">
        <v>52</v>
      </c>
      <c r="O351" s="167">
        <v>0.58399999999999996</v>
      </c>
      <c r="P351" s="167">
        <f>O351*H351</f>
        <v>0.12614399999999998</v>
      </c>
      <c r="Q351" s="167">
        <v>2.45329</v>
      </c>
      <c r="R351" s="167">
        <f>Q351*H351</f>
        <v>0.52991063999999999</v>
      </c>
      <c r="S351" s="167">
        <v>0</v>
      </c>
      <c r="T351" s="168">
        <f>S351*H351</f>
        <v>0</v>
      </c>
      <c r="U351" s="33"/>
      <c r="V351" s="33"/>
      <c r="W351" s="33"/>
      <c r="X351" s="33"/>
      <c r="Y351" s="33"/>
      <c r="Z351" s="33"/>
      <c r="AA351" s="33"/>
      <c r="AB351" s="33"/>
      <c r="AC351" s="33"/>
      <c r="AD351" s="33"/>
      <c r="AE351" s="33"/>
      <c r="AR351" s="169" t="s">
        <v>151</v>
      </c>
      <c r="AT351" s="169" t="s">
        <v>145</v>
      </c>
      <c r="AU351" s="169" t="s">
        <v>89</v>
      </c>
      <c r="AY351" s="19" t="s">
        <v>142</v>
      </c>
      <c r="BE351" s="170">
        <f>IF(N351="základní",J351,0)</f>
        <v>0</v>
      </c>
      <c r="BF351" s="170">
        <f>IF(N351="snížená",J351,0)</f>
        <v>0</v>
      </c>
      <c r="BG351" s="170">
        <f>IF(N351="zákl. přenesená",J351,0)</f>
        <v>643.67999999999995</v>
      </c>
      <c r="BH351" s="170">
        <f>IF(N351="sníž. přenesená",J351,0)</f>
        <v>0</v>
      </c>
      <c r="BI351" s="170">
        <f>IF(N351="nulová",J351,0)</f>
        <v>0</v>
      </c>
      <c r="BJ351" s="19" t="s">
        <v>151</v>
      </c>
      <c r="BK351" s="170">
        <f>ROUND(I351*H351,2)</f>
        <v>643.67999999999995</v>
      </c>
      <c r="BL351" s="19" t="s">
        <v>151</v>
      </c>
      <c r="BM351" s="169" t="s">
        <v>1192</v>
      </c>
    </row>
    <row r="352" s="2" customFormat="1">
      <c r="A352" s="33"/>
      <c r="B352" s="34"/>
      <c r="C352" s="33"/>
      <c r="D352" s="172" t="s">
        <v>318</v>
      </c>
      <c r="E352" s="33"/>
      <c r="F352" s="186" t="s">
        <v>1193</v>
      </c>
      <c r="G352" s="33"/>
      <c r="H352" s="33"/>
      <c r="I352" s="33"/>
      <c r="J352" s="33"/>
      <c r="K352" s="33"/>
      <c r="L352" s="34"/>
      <c r="M352" s="187"/>
      <c r="N352" s="188"/>
      <c r="O352" s="67"/>
      <c r="P352" s="67"/>
      <c r="Q352" s="67"/>
      <c r="R352" s="67"/>
      <c r="S352" s="67"/>
      <c r="T352" s="68"/>
      <c r="U352" s="33"/>
      <c r="V352" s="33"/>
      <c r="W352" s="33"/>
      <c r="X352" s="33"/>
      <c r="Y352" s="33"/>
      <c r="Z352" s="33"/>
      <c r="AA352" s="33"/>
      <c r="AB352" s="33"/>
      <c r="AC352" s="33"/>
      <c r="AD352" s="33"/>
      <c r="AE352" s="33"/>
      <c r="AT352" s="19" t="s">
        <v>318</v>
      </c>
      <c r="AU352" s="19" t="s">
        <v>89</v>
      </c>
    </row>
    <row r="353" s="13" customFormat="1">
      <c r="A353" s="13"/>
      <c r="B353" s="171"/>
      <c r="C353" s="13"/>
      <c r="D353" s="172" t="s">
        <v>156</v>
      </c>
      <c r="E353" s="173" t="s">
        <v>3</v>
      </c>
      <c r="F353" s="174" t="s">
        <v>933</v>
      </c>
      <c r="G353" s="13"/>
      <c r="H353" s="175">
        <v>0.216</v>
      </c>
      <c r="I353" s="13"/>
      <c r="J353" s="13"/>
      <c r="K353" s="13"/>
      <c r="L353" s="171"/>
      <c r="M353" s="176"/>
      <c r="N353" s="177"/>
      <c r="O353" s="177"/>
      <c r="P353" s="177"/>
      <c r="Q353" s="177"/>
      <c r="R353" s="177"/>
      <c r="S353" s="177"/>
      <c r="T353" s="178"/>
      <c r="U353" s="13"/>
      <c r="V353" s="13"/>
      <c r="W353" s="13"/>
      <c r="X353" s="13"/>
      <c r="Y353" s="13"/>
      <c r="Z353" s="13"/>
      <c r="AA353" s="13"/>
      <c r="AB353" s="13"/>
      <c r="AC353" s="13"/>
      <c r="AD353" s="13"/>
      <c r="AE353" s="13"/>
      <c r="AT353" s="173" t="s">
        <v>156</v>
      </c>
      <c r="AU353" s="173" t="s">
        <v>89</v>
      </c>
      <c r="AV353" s="13" t="s">
        <v>89</v>
      </c>
      <c r="AW353" s="13" t="s">
        <v>41</v>
      </c>
      <c r="AX353" s="13" t="s">
        <v>79</v>
      </c>
      <c r="AY353" s="173" t="s">
        <v>142</v>
      </c>
    </row>
    <row r="354" s="14" customFormat="1">
      <c r="A354" s="14"/>
      <c r="B354" s="179"/>
      <c r="C354" s="14"/>
      <c r="D354" s="172" t="s">
        <v>156</v>
      </c>
      <c r="E354" s="180" t="s">
        <v>3</v>
      </c>
      <c r="F354" s="181" t="s">
        <v>158</v>
      </c>
      <c r="G354" s="14"/>
      <c r="H354" s="182">
        <v>0.216</v>
      </c>
      <c r="I354" s="14"/>
      <c r="J354" s="14"/>
      <c r="K354" s="14"/>
      <c r="L354" s="179"/>
      <c r="M354" s="183"/>
      <c r="N354" s="184"/>
      <c r="O354" s="184"/>
      <c r="P354" s="184"/>
      <c r="Q354" s="184"/>
      <c r="R354" s="184"/>
      <c r="S354" s="184"/>
      <c r="T354" s="185"/>
      <c r="U354" s="14"/>
      <c r="V354" s="14"/>
      <c r="W354" s="14"/>
      <c r="X354" s="14"/>
      <c r="Y354" s="14"/>
      <c r="Z354" s="14"/>
      <c r="AA354" s="14"/>
      <c r="AB354" s="14"/>
      <c r="AC354" s="14"/>
      <c r="AD354" s="14"/>
      <c r="AE354" s="14"/>
      <c r="AT354" s="180" t="s">
        <v>156</v>
      </c>
      <c r="AU354" s="180" t="s">
        <v>89</v>
      </c>
      <c r="AV354" s="14" t="s">
        <v>151</v>
      </c>
      <c r="AW354" s="14" t="s">
        <v>4</v>
      </c>
      <c r="AX354" s="14" t="s">
        <v>87</v>
      </c>
      <c r="AY354" s="180" t="s">
        <v>142</v>
      </c>
    </row>
    <row r="355" s="12" customFormat="1" ht="20.88" customHeight="1">
      <c r="A355" s="12"/>
      <c r="B355" s="146"/>
      <c r="C355" s="12"/>
      <c r="D355" s="147" t="s">
        <v>78</v>
      </c>
      <c r="E355" s="156" t="s">
        <v>1194</v>
      </c>
      <c r="F355" s="156" t="s">
        <v>1195</v>
      </c>
      <c r="G355" s="12"/>
      <c r="H355" s="12"/>
      <c r="I355" s="12"/>
      <c r="J355" s="157">
        <f>BK355</f>
        <v>8324.3199999999997</v>
      </c>
      <c r="K355" s="12"/>
      <c r="L355" s="146"/>
      <c r="M355" s="150"/>
      <c r="N355" s="151"/>
      <c r="O355" s="151"/>
      <c r="P355" s="152">
        <f>SUM(P356:P392)</f>
        <v>3.1254000000000004</v>
      </c>
      <c r="Q355" s="151"/>
      <c r="R355" s="152">
        <f>SUM(R356:R392)</f>
        <v>0.25744400000000006</v>
      </c>
      <c r="S355" s="151"/>
      <c r="T355" s="153">
        <f>SUM(T356:T392)</f>
        <v>0.013000000000000001</v>
      </c>
      <c r="U355" s="12"/>
      <c r="V355" s="12"/>
      <c r="W355" s="12"/>
      <c r="X355" s="12"/>
      <c r="Y355" s="12"/>
      <c r="Z355" s="12"/>
      <c r="AA355" s="12"/>
      <c r="AB355" s="12"/>
      <c r="AC355" s="12"/>
      <c r="AD355" s="12"/>
      <c r="AE355" s="12"/>
      <c r="AR355" s="147" t="s">
        <v>87</v>
      </c>
      <c r="AT355" s="154" t="s">
        <v>78</v>
      </c>
      <c r="AU355" s="154" t="s">
        <v>89</v>
      </c>
      <c r="AY355" s="147" t="s">
        <v>142</v>
      </c>
      <c r="BK355" s="155">
        <f>SUM(BK356:BK392)</f>
        <v>8324.3199999999997</v>
      </c>
    </row>
    <row r="356" s="2" customFormat="1" ht="16.5" customHeight="1">
      <c r="A356" s="33"/>
      <c r="B356" s="158"/>
      <c r="C356" s="159" t="s">
        <v>624</v>
      </c>
      <c r="D356" s="159" t="s">
        <v>145</v>
      </c>
      <c r="E356" s="160" t="s">
        <v>1196</v>
      </c>
      <c r="F356" s="161" t="s">
        <v>1197</v>
      </c>
      <c r="G356" s="162" t="s">
        <v>148</v>
      </c>
      <c r="H356" s="163">
        <v>4</v>
      </c>
      <c r="I356" s="164">
        <v>198</v>
      </c>
      <c r="J356" s="164">
        <f>ROUND(I356*H356,2)</f>
        <v>792</v>
      </c>
      <c r="K356" s="161" t="s">
        <v>316</v>
      </c>
      <c r="L356" s="34"/>
      <c r="M356" s="165" t="s">
        <v>3</v>
      </c>
      <c r="N356" s="166" t="s">
        <v>52</v>
      </c>
      <c r="O356" s="167">
        <v>0.20000000000000001</v>
      </c>
      <c r="P356" s="167">
        <f>O356*H356</f>
        <v>0.80000000000000004</v>
      </c>
      <c r="Q356" s="167">
        <v>0.00069999999999999999</v>
      </c>
      <c r="R356" s="167">
        <f>Q356*H356</f>
        <v>0.0028</v>
      </c>
      <c r="S356" s="167">
        <v>0</v>
      </c>
      <c r="T356" s="168">
        <f>S356*H356</f>
        <v>0</v>
      </c>
      <c r="U356" s="33"/>
      <c r="V356" s="33"/>
      <c r="W356" s="33"/>
      <c r="X356" s="33"/>
      <c r="Y356" s="33"/>
      <c r="Z356" s="33"/>
      <c r="AA356" s="33"/>
      <c r="AB356" s="33"/>
      <c r="AC356" s="33"/>
      <c r="AD356" s="33"/>
      <c r="AE356" s="33"/>
      <c r="AR356" s="169" t="s">
        <v>151</v>
      </c>
      <c r="AT356" s="169" t="s">
        <v>145</v>
      </c>
      <c r="AU356" s="169" t="s">
        <v>159</v>
      </c>
      <c r="AY356" s="19" t="s">
        <v>142</v>
      </c>
      <c r="BE356" s="170">
        <f>IF(N356="základní",J356,0)</f>
        <v>0</v>
      </c>
      <c r="BF356" s="170">
        <f>IF(N356="snížená",J356,0)</f>
        <v>0</v>
      </c>
      <c r="BG356" s="170">
        <f>IF(N356="zákl. přenesená",J356,0)</f>
        <v>792</v>
      </c>
      <c r="BH356" s="170">
        <f>IF(N356="sníž. přenesená",J356,0)</f>
        <v>0</v>
      </c>
      <c r="BI356" s="170">
        <f>IF(N356="nulová",J356,0)</f>
        <v>0</v>
      </c>
      <c r="BJ356" s="19" t="s">
        <v>151</v>
      </c>
      <c r="BK356" s="170">
        <f>ROUND(I356*H356,2)</f>
        <v>792</v>
      </c>
      <c r="BL356" s="19" t="s">
        <v>151</v>
      </c>
      <c r="BM356" s="169" t="s">
        <v>1198</v>
      </c>
    </row>
    <row r="357" s="2" customFormat="1">
      <c r="A357" s="33"/>
      <c r="B357" s="34"/>
      <c r="C357" s="33"/>
      <c r="D357" s="172" t="s">
        <v>318</v>
      </c>
      <c r="E357" s="33"/>
      <c r="F357" s="186" t="s">
        <v>1199</v>
      </c>
      <c r="G357" s="33"/>
      <c r="H357" s="33"/>
      <c r="I357" s="33"/>
      <c r="J357" s="33"/>
      <c r="K357" s="33"/>
      <c r="L357" s="34"/>
      <c r="M357" s="187"/>
      <c r="N357" s="188"/>
      <c r="O357" s="67"/>
      <c r="P357" s="67"/>
      <c r="Q357" s="67"/>
      <c r="R357" s="67"/>
      <c r="S357" s="67"/>
      <c r="T357" s="68"/>
      <c r="U357" s="33"/>
      <c r="V357" s="33"/>
      <c r="W357" s="33"/>
      <c r="X357" s="33"/>
      <c r="Y357" s="33"/>
      <c r="Z357" s="33"/>
      <c r="AA357" s="33"/>
      <c r="AB357" s="33"/>
      <c r="AC357" s="33"/>
      <c r="AD357" s="33"/>
      <c r="AE357" s="33"/>
      <c r="AT357" s="19" t="s">
        <v>318</v>
      </c>
      <c r="AU357" s="19" t="s">
        <v>159</v>
      </c>
    </row>
    <row r="358" s="13" customFormat="1">
      <c r="A358" s="13"/>
      <c r="B358" s="171"/>
      <c r="C358" s="13"/>
      <c r="D358" s="172" t="s">
        <v>156</v>
      </c>
      <c r="E358" s="173" t="s">
        <v>3</v>
      </c>
      <c r="F358" s="174" t="s">
        <v>1200</v>
      </c>
      <c r="G358" s="13"/>
      <c r="H358" s="175">
        <v>2</v>
      </c>
      <c r="I358" s="13"/>
      <c r="J358" s="13"/>
      <c r="K358" s="13"/>
      <c r="L358" s="171"/>
      <c r="M358" s="176"/>
      <c r="N358" s="177"/>
      <c r="O358" s="177"/>
      <c r="P358" s="177"/>
      <c r="Q358" s="177"/>
      <c r="R358" s="177"/>
      <c r="S358" s="177"/>
      <c r="T358" s="178"/>
      <c r="U358" s="13"/>
      <c r="V358" s="13"/>
      <c r="W358" s="13"/>
      <c r="X358" s="13"/>
      <c r="Y358" s="13"/>
      <c r="Z358" s="13"/>
      <c r="AA358" s="13"/>
      <c r="AB358" s="13"/>
      <c r="AC358" s="13"/>
      <c r="AD358" s="13"/>
      <c r="AE358" s="13"/>
      <c r="AT358" s="173" t="s">
        <v>156</v>
      </c>
      <c r="AU358" s="173" t="s">
        <v>159</v>
      </c>
      <c r="AV358" s="13" t="s">
        <v>89</v>
      </c>
      <c r="AW358" s="13" t="s">
        <v>41</v>
      </c>
      <c r="AX358" s="13" t="s">
        <v>79</v>
      </c>
      <c r="AY358" s="173" t="s">
        <v>142</v>
      </c>
    </row>
    <row r="359" s="13" customFormat="1">
      <c r="A359" s="13"/>
      <c r="B359" s="171"/>
      <c r="C359" s="13"/>
      <c r="D359" s="172" t="s">
        <v>156</v>
      </c>
      <c r="E359" s="173" t="s">
        <v>3</v>
      </c>
      <c r="F359" s="174" t="s">
        <v>1201</v>
      </c>
      <c r="G359" s="13"/>
      <c r="H359" s="175">
        <v>2</v>
      </c>
      <c r="I359" s="13"/>
      <c r="J359" s="13"/>
      <c r="K359" s="13"/>
      <c r="L359" s="171"/>
      <c r="M359" s="176"/>
      <c r="N359" s="177"/>
      <c r="O359" s="177"/>
      <c r="P359" s="177"/>
      <c r="Q359" s="177"/>
      <c r="R359" s="177"/>
      <c r="S359" s="177"/>
      <c r="T359" s="178"/>
      <c r="U359" s="13"/>
      <c r="V359" s="13"/>
      <c r="W359" s="13"/>
      <c r="X359" s="13"/>
      <c r="Y359" s="13"/>
      <c r="Z359" s="13"/>
      <c r="AA359" s="13"/>
      <c r="AB359" s="13"/>
      <c r="AC359" s="13"/>
      <c r="AD359" s="13"/>
      <c r="AE359" s="13"/>
      <c r="AT359" s="173" t="s">
        <v>156</v>
      </c>
      <c r="AU359" s="173" t="s">
        <v>159</v>
      </c>
      <c r="AV359" s="13" t="s">
        <v>89</v>
      </c>
      <c r="AW359" s="13" t="s">
        <v>41</v>
      </c>
      <c r="AX359" s="13" t="s">
        <v>79</v>
      </c>
      <c r="AY359" s="173" t="s">
        <v>142</v>
      </c>
    </row>
    <row r="360" s="14" customFormat="1">
      <c r="A360" s="14"/>
      <c r="B360" s="179"/>
      <c r="C360" s="14"/>
      <c r="D360" s="172" t="s">
        <v>156</v>
      </c>
      <c r="E360" s="180" t="s">
        <v>3</v>
      </c>
      <c r="F360" s="181" t="s">
        <v>158</v>
      </c>
      <c r="G360" s="14"/>
      <c r="H360" s="182">
        <v>4</v>
      </c>
      <c r="I360" s="14"/>
      <c r="J360" s="14"/>
      <c r="K360" s="14"/>
      <c r="L360" s="179"/>
      <c r="M360" s="183"/>
      <c r="N360" s="184"/>
      <c r="O360" s="184"/>
      <c r="P360" s="184"/>
      <c r="Q360" s="184"/>
      <c r="R360" s="184"/>
      <c r="S360" s="184"/>
      <c r="T360" s="185"/>
      <c r="U360" s="14"/>
      <c r="V360" s="14"/>
      <c r="W360" s="14"/>
      <c r="X360" s="14"/>
      <c r="Y360" s="14"/>
      <c r="Z360" s="14"/>
      <c r="AA360" s="14"/>
      <c r="AB360" s="14"/>
      <c r="AC360" s="14"/>
      <c r="AD360" s="14"/>
      <c r="AE360" s="14"/>
      <c r="AT360" s="180" t="s">
        <v>156</v>
      </c>
      <c r="AU360" s="180" t="s">
        <v>159</v>
      </c>
      <c r="AV360" s="14" t="s">
        <v>151</v>
      </c>
      <c r="AW360" s="14" t="s">
        <v>4</v>
      </c>
      <c r="AX360" s="14" t="s">
        <v>87</v>
      </c>
      <c r="AY360" s="180" t="s">
        <v>142</v>
      </c>
    </row>
    <row r="361" s="2" customFormat="1" ht="16.5" customHeight="1">
      <c r="A361" s="33"/>
      <c r="B361" s="158"/>
      <c r="C361" s="192" t="s">
        <v>628</v>
      </c>
      <c r="D361" s="192" t="s">
        <v>379</v>
      </c>
      <c r="E361" s="193" t="s">
        <v>1202</v>
      </c>
      <c r="F361" s="194" t="s">
        <v>1203</v>
      </c>
      <c r="G361" s="195" t="s">
        <v>148</v>
      </c>
      <c r="H361" s="196">
        <v>1</v>
      </c>
      <c r="I361" s="197">
        <v>1160</v>
      </c>
      <c r="J361" s="197">
        <f>ROUND(I361*H361,2)</f>
        <v>1160</v>
      </c>
      <c r="K361" s="194" t="s">
        <v>3</v>
      </c>
      <c r="L361" s="198"/>
      <c r="M361" s="199" t="s">
        <v>3</v>
      </c>
      <c r="N361" s="200" t="s">
        <v>52</v>
      </c>
      <c r="O361" s="167">
        <v>0</v>
      </c>
      <c r="P361" s="167">
        <f>O361*H361</f>
        <v>0</v>
      </c>
      <c r="Q361" s="167">
        <v>0.0025000000000000001</v>
      </c>
      <c r="R361" s="167">
        <f>Q361*H361</f>
        <v>0.0025000000000000001</v>
      </c>
      <c r="S361" s="167">
        <v>0</v>
      </c>
      <c r="T361" s="168">
        <f>S361*H361</f>
        <v>0</v>
      </c>
      <c r="U361" s="33"/>
      <c r="V361" s="33"/>
      <c r="W361" s="33"/>
      <c r="X361" s="33"/>
      <c r="Y361" s="33"/>
      <c r="Z361" s="33"/>
      <c r="AA361" s="33"/>
      <c r="AB361" s="33"/>
      <c r="AC361" s="33"/>
      <c r="AD361" s="33"/>
      <c r="AE361" s="33"/>
      <c r="AR361" s="169" t="s">
        <v>184</v>
      </c>
      <c r="AT361" s="169" t="s">
        <v>379</v>
      </c>
      <c r="AU361" s="169" t="s">
        <v>159</v>
      </c>
      <c r="AY361" s="19" t="s">
        <v>142</v>
      </c>
      <c r="BE361" s="170">
        <f>IF(N361="základní",J361,0)</f>
        <v>0</v>
      </c>
      <c r="BF361" s="170">
        <f>IF(N361="snížená",J361,0)</f>
        <v>0</v>
      </c>
      <c r="BG361" s="170">
        <f>IF(N361="zákl. přenesená",J361,0)</f>
        <v>1160</v>
      </c>
      <c r="BH361" s="170">
        <f>IF(N361="sníž. přenesená",J361,0)</f>
        <v>0</v>
      </c>
      <c r="BI361" s="170">
        <f>IF(N361="nulová",J361,0)</f>
        <v>0</v>
      </c>
      <c r="BJ361" s="19" t="s">
        <v>151</v>
      </c>
      <c r="BK361" s="170">
        <f>ROUND(I361*H361,2)</f>
        <v>1160</v>
      </c>
      <c r="BL361" s="19" t="s">
        <v>151</v>
      </c>
      <c r="BM361" s="169" t="s">
        <v>1204</v>
      </c>
    </row>
    <row r="362" s="13" customFormat="1">
      <c r="A362" s="13"/>
      <c r="B362" s="171"/>
      <c r="C362" s="13"/>
      <c r="D362" s="172" t="s">
        <v>156</v>
      </c>
      <c r="E362" s="173" t="s">
        <v>3</v>
      </c>
      <c r="F362" s="174" t="s">
        <v>1205</v>
      </c>
      <c r="G362" s="13"/>
      <c r="H362" s="175">
        <v>1</v>
      </c>
      <c r="I362" s="13"/>
      <c r="J362" s="13"/>
      <c r="K362" s="13"/>
      <c r="L362" s="171"/>
      <c r="M362" s="176"/>
      <c r="N362" s="177"/>
      <c r="O362" s="177"/>
      <c r="P362" s="177"/>
      <c r="Q362" s="177"/>
      <c r="R362" s="177"/>
      <c r="S362" s="177"/>
      <c r="T362" s="178"/>
      <c r="U362" s="13"/>
      <c r="V362" s="13"/>
      <c r="W362" s="13"/>
      <c r="X362" s="13"/>
      <c r="Y362" s="13"/>
      <c r="Z362" s="13"/>
      <c r="AA362" s="13"/>
      <c r="AB362" s="13"/>
      <c r="AC362" s="13"/>
      <c r="AD362" s="13"/>
      <c r="AE362" s="13"/>
      <c r="AT362" s="173" t="s">
        <v>156</v>
      </c>
      <c r="AU362" s="173" t="s">
        <v>159</v>
      </c>
      <c r="AV362" s="13" t="s">
        <v>89</v>
      </c>
      <c r="AW362" s="13" t="s">
        <v>41</v>
      </c>
      <c r="AX362" s="13" t="s">
        <v>79</v>
      </c>
      <c r="AY362" s="173" t="s">
        <v>142</v>
      </c>
    </row>
    <row r="363" s="14" customFormat="1">
      <c r="A363" s="14"/>
      <c r="B363" s="179"/>
      <c r="C363" s="14"/>
      <c r="D363" s="172" t="s">
        <v>156</v>
      </c>
      <c r="E363" s="180" t="s">
        <v>3</v>
      </c>
      <c r="F363" s="181" t="s">
        <v>158</v>
      </c>
      <c r="G363" s="14"/>
      <c r="H363" s="182">
        <v>1</v>
      </c>
      <c r="I363" s="14"/>
      <c r="J363" s="14"/>
      <c r="K363" s="14"/>
      <c r="L363" s="179"/>
      <c r="M363" s="183"/>
      <c r="N363" s="184"/>
      <c r="O363" s="184"/>
      <c r="P363" s="184"/>
      <c r="Q363" s="184"/>
      <c r="R363" s="184"/>
      <c r="S363" s="184"/>
      <c r="T363" s="185"/>
      <c r="U363" s="14"/>
      <c r="V363" s="14"/>
      <c r="W363" s="14"/>
      <c r="X363" s="14"/>
      <c r="Y363" s="14"/>
      <c r="Z363" s="14"/>
      <c r="AA363" s="14"/>
      <c r="AB363" s="14"/>
      <c r="AC363" s="14"/>
      <c r="AD363" s="14"/>
      <c r="AE363" s="14"/>
      <c r="AT363" s="180" t="s">
        <v>156</v>
      </c>
      <c r="AU363" s="180" t="s">
        <v>159</v>
      </c>
      <c r="AV363" s="14" t="s">
        <v>151</v>
      </c>
      <c r="AW363" s="14" t="s">
        <v>4</v>
      </c>
      <c r="AX363" s="14" t="s">
        <v>87</v>
      </c>
      <c r="AY363" s="180" t="s">
        <v>142</v>
      </c>
    </row>
    <row r="364" s="2" customFormat="1" ht="16.5" customHeight="1">
      <c r="A364" s="33"/>
      <c r="B364" s="158"/>
      <c r="C364" s="192" t="s">
        <v>633</v>
      </c>
      <c r="D364" s="192" t="s">
        <v>379</v>
      </c>
      <c r="E364" s="193" t="s">
        <v>1206</v>
      </c>
      <c r="F364" s="194" t="s">
        <v>1207</v>
      </c>
      <c r="G364" s="195" t="s">
        <v>148</v>
      </c>
      <c r="H364" s="196">
        <v>2</v>
      </c>
      <c r="I364" s="197">
        <v>908</v>
      </c>
      <c r="J364" s="197">
        <f>ROUND(I364*H364,2)</f>
        <v>1816</v>
      </c>
      <c r="K364" s="194" t="s">
        <v>3</v>
      </c>
      <c r="L364" s="198"/>
      <c r="M364" s="199" t="s">
        <v>3</v>
      </c>
      <c r="N364" s="200" t="s">
        <v>52</v>
      </c>
      <c r="O364" s="167">
        <v>0</v>
      </c>
      <c r="P364" s="167">
        <f>O364*H364</f>
        <v>0</v>
      </c>
      <c r="Q364" s="167">
        <v>0.0035000000000000001</v>
      </c>
      <c r="R364" s="167">
        <f>Q364*H364</f>
        <v>0.0070000000000000001</v>
      </c>
      <c r="S364" s="167">
        <v>0</v>
      </c>
      <c r="T364" s="168">
        <f>S364*H364</f>
        <v>0</v>
      </c>
      <c r="U364" s="33"/>
      <c r="V364" s="33"/>
      <c r="W364" s="33"/>
      <c r="X364" s="33"/>
      <c r="Y364" s="33"/>
      <c r="Z364" s="33"/>
      <c r="AA364" s="33"/>
      <c r="AB364" s="33"/>
      <c r="AC364" s="33"/>
      <c r="AD364" s="33"/>
      <c r="AE364" s="33"/>
      <c r="AR364" s="169" t="s">
        <v>184</v>
      </c>
      <c r="AT364" s="169" t="s">
        <v>379</v>
      </c>
      <c r="AU364" s="169" t="s">
        <v>159</v>
      </c>
      <c r="AY364" s="19" t="s">
        <v>142</v>
      </c>
      <c r="BE364" s="170">
        <f>IF(N364="základní",J364,0)</f>
        <v>0</v>
      </c>
      <c r="BF364" s="170">
        <f>IF(N364="snížená",J364,0)</f>
        <v>0</v>
      </c>
      <c r="BG364" s="170">
        <f>IF(N364="zákl. přenesená",J364,0)</f>
        <v>1816</v>
      </c>
      <c r="BH364" s="170">
        <f>IF(N364="sníž. přenesená",J364,0)</f>
        <v>0</v>
      </c>
      <c r="BI364" s="170">
        <f>IF(N364="nulová",J364,0)</f>
        <v>0</v>
      </c>
      <c r="BJ364" s="19" t="s">
        <v>151</v>
      </c>
      <c r="BK364" s="170">
        <f>ROUND(I364*H364,2)</f>
        <v>1816</v>
      </c>
      <c r="BL364" s="19" t="s">
        <v>151</v>
      </c>
      <c r="BM364" s="169" t="s">
        <v>1208</v>
      </c>
    </row>
    <row r="365" s="13" customFormat="1">
      <c r="A365" s="13"/>
      <c r="B365" s="171"/>
      <c r="C365" s="13"/>
      <c r="D365" s="172" t="s">
        <v>156</v>
      </c>
      <c r="E365" s="173" t="s">
        <v>3</v>
      </c>
      <c r="F365" s="174" t="s">
        <v>1209</v>
      </c>
      <c r="G365" s="13"/>
      <c r="H365" s="175">
        <v>1</v>
      </c>
      <c r="I365" s="13"/>
      <c r="J365" s="13"/>
      <c r="K365" s="13"/>
      <c r="L365" s="171"/>
      <c r="M365" s="176"/>
      <c r="N365" s="177"/>
      <c r="O365" s="177"/>
      <c r="P365" s="177"/>
      <c r="Q365" s="177"/>
      <c r="R365" s="177"/>
      <c r="S365" s="177"/>
      <c r="T365" s="178"/>
      <c r="U365" s="13"/>
      <c r="V365" s="13"/>
      <c r="W365" s="13"/>
      <c r="X365" s="13"/>
      <c r="Y365" s="13"/>
      <c r="Z365" s="13"/>
      <c r="AA365" s="13"/>
      <c r="AB365" s="13"/>
      <c r="AC365" s="13"/>
      <c r="AD365" s="13"/>
      <c r="AE365" s="13"/>
      <c r="AT365" s="173" t="s">
        <v>156</v>
      </c>
      <c r="AU365" s="173" t="s">
        <v>159</v>
      </c>
      <c r="AV365" s="13" t="s">
        <v>89</v>
      </c>
      <c r="AW365" s="13" t="s">
        <v>41</v>
      </c>
      <c r="AX365" s="13" t="s">
        <v>79</v>
      </c>
      <c r="AY365" s="173" t="s">
        <v>142</v>
      </c>
    </row>
    <row r="366" s="13" customFormat="1">
      <c r="A366" s="13"/>
      <c r="B366" s="171"/>
      <c r="C366" s="13"/>
      <c r="D366" s="172" t="s">
        <v>156</v>
      </c>
      <c r="E366" s="173" t="s">
        <v>3</v>
      </c>
      <c r="F366" s="174" t="s">
        <v>1210</v>
      </c>
      <c r="G366" s="13"/>
      <c r="H366" s="175">
        <v>1</v>
      </c>
      <c r="I366" s="13"/>
      <c r="J366" s="13"/>
      <c r="K366" s="13"/>
      <c r="L366" s="171"/>
      <c r="M366" s="176"/>
      <c r="N366" s="177"/>
      <c r="O366" s="177"/>
      <c r="P366" s="177"/>
      <c r="Q366" s="177"/>
      <c r="R366" s="177"/>
      <c r="S366" s="177"/>
      <c r="T366" s="178"/>
      <c r="U366" s="13"/>
      <c r="V366" s="13"/>
      <c r="W366" s="13"/>
      <c r="X366" s="13"/>
      <c r="Y366" s="13"/>
      <c r="Z366" s="13"/>
      <c r="AA366" s="13"/>
      <c r="AB366" s="13"/>
      <c r="AC366" s="13"/>
      <c r="AD366" s="13"/>
      <c r="AE366" s="13"/>
      <c r="AT366" s="173" t="s">
        <v>156</v>
      </c>
      <c r="AU366" s="173" t="s">
        <v>159</v>
      </c>
      <c r="AV366" s="13" t="s">
        <v>89</v>
      </c>
      <c r="AW366" s="13" t="s">
        <v>41</v>
      </c>
      <c r="AX366" s="13" t="s">
        <v>79</v>
      </c>
      <c r="AY366" s="173" t="s">
        <v>142</v>
      </c>
    </row>
    <row r="367" s="14" customFormat="1">
      <c r="A367" s="14"/>
      <c r="B367" s="179"/>
      <c r="C367" s="14"/>
      <c r="D367" s="172" t="s">
        <v>156</v>
      </c>
      <c r="E367" s="180" t="s">
        <v>3</v>
      </c>
      <c r="F367" s="181" t="s">
        <v>158</v>
      </c>
      <c r="G367" s="14"/>
      <c r="H367" s="182">
        <v>2</v>
      </c>
      <c r="I367" s="14"/>
      <c r="J367" s="14"/>
      <c r="K367" s="14"/>
      <c r="L367" s="179"/>
      <c r="M367" s="183"/>
      <c r="N367" s="184"/>
      <c r="O367" s="184"/>
      <c r="P367" s="184"/>
      <c r="Q367" s="184"/>
      <c r="R367" s="184"/>
      <c r="S367" s="184"/>
      <c r="T367" s="185"/>
      <c r="U367" s="14"/>
      <c r="V367" s="14"/>
      <c r="W367" s="14"/>
      <c r="X367" s="14"/>
      <c r="Y367" s="14"/>
      <c r="Z367" s="14"/>
      <c r="AA367" s="14"/>
      <c r="AB367" s="14"/>
      <c r="AC367" s="14"/>
      <c r="AD367" s="14"/>
      <c r="AE367" s="14"/>
      <c r="AT367" s="180" t="s">
        <v>156</v>
      </c>
      <c r="AU367" s="180" t="s">
        <v>159</v>
      </c>
      <c r="AV367" s="14" t="s">
        <v>151</v>
      </c>
      <c r="AW367" s="14" t="s">
        <v>4</v>
      </c>
      <c r="AX367" s="14" t="s">
        <v>87</v>
      </c>
      <c r="AY367" s="180" t="s">
        <v>142</v>
      </c>
    </row>
    <row r="368" s="2" customFormat="1" ht="16.5" customHeight="1">
      <c r="A368" s="33"/>
      <c r="B368" s="158"/>
      <c r="C368" s="192" t="s">
        <v>639</v>
      </c>
      <c r="D368" s="192" t="s">
        <v>379</v>
      </c>
      <c r="E368" s="193" t="s">
        <v>1211</v>
      </c>
      <c r="F368" s="194" t="s">
        <v>1212</v>
      </c>
      <c r="G368" s="195" t="s">
        <v>148</v>
      </c>
      <c r="H368" s="196">
        <v>1</v>
      </c>
      <c r="I368" s="197">
        <v>842</v>
      </c>
      <c r="J368" s="197">
        <f>ROUND(I368*H368,2)</f>
        <v>842</v>
      </c>
      <c r="K368" s="194" t="s">
        <v>3</v>
      </c>
      <c r="L368" s="198"/>
      <c r="M368" s="199" t="s">
        <v>3</v>
      </c>
      <c r="N368" s="200" t="s">
        <v>52</v>
      </c>
      <c r="O368" s="167">
        <v>0</v>
      </c>
      <c r="P368" s="167">
        <f>O368*H368</f>
        <v>0</v>
      </c>
      <c r="Q368" s="167">
        <v>0.0025999999999999999</v>
      </c>
      <c r="R368" s="167">
        <f>Q368*H368</f>
        <v>0.0025999999999999999</v>
      </c>
      <c r="S368" s="167">
        <v>0</v>
      </c>
      <c r="T368" s="168">
        <f>S368*H368</f>
        <v>0</v>
      </c>
      <c r="U368" s="33"/>
      <c r="V368" s="33"/>
      <c r="W368" s="33"/>
      <c r="X368" s="33"/>
      <c r="Y368" s="33"/>
      <c r="Z368" s="33"/>
      <c r="AA368" s="33"/>
      <c r="AB368" s="33"/>
      <c r="AC368" s="33"/>
      <c r="AD368" s="33"/>
      <c r="AE368" s="33"/>
      <c r="AR368" s="169" t="s">
        <v>184</v>
      </c>
      <c r="AT368" s="169" t="s">
        <v>379</v>
      </c>
      <c r="AU368" s="169" t="s">
        <v>159</v>
      </c>
      <c r="AY368" s="19" t="s">
        <v>142</v>
      </c>
      <c r="BE368" s="170">
        <f>IF(N368="základní",J368,0)</f>
        <v>0</v>
      </c>
      <c r="BF368" s="170">
        <f>IF(N368="snížená",J368,0)</f>
        <v>0</v>
      </c>
      <c r="BG368" s="170">
        <f>IF(N368="zákl. přenesená",J368,0)</f>
        <v>842</v>
      </c>
      <c r="BH368" s="170">
        <f>IF(N368="sníž. přenesená",J368,0)</f>
        <v>0</v>
      </c>
      <c r="BI368" s="170">
        <f>IF(N368="nulová",J368,0)</f>
        <v>0</v>
      </c>
      <c r="BJ368" s="19" t="s">
        <v>151</v>
      </c>
      <c r="BK368" s="170">
        <f>ROUND(I368*H368,2)</f>
        <v>842</v>
      </c>
      <c r="BL368" s="19" t="s">
        <v>151</v>
      </c>
      <c r="BM368" s="169" t="s">
        <v>1213</v>
      </c>
    </row>
    <row r="369" s="13" customFormat="1">
      <c r="A369" s="13"/>
      <c r="B369" s="171"/>
      <c r="C369" s="13"/>
      <c r="D369" s="172" t="s">
        <v>156</v>
      </c>
      <c r="E369" s="173" t="s">
        <v>3</v>
      </c>
      <c r="F369" s="174" t="s">
        <v>1214</v>
      </c>
      <c r="G369" s="13"/>
      <c r="H369" s="175">
        <v>1</v>
      </c>
      <c r="I369" s="13"/>
      <c r="J369" s="13"/>
      <c r="K369" s="13"/>
      <c r="L369" s="171"/>
      <c r="M369" s="176"/>
      <c r="N369" s="177"/>
      <c r="O369" s="177"/>
      <c r="P369" s="177"/>
      <c r="Q369" s="177"/>
      <c r="R369" s="177"/>
      <c r="S369" s="177"/>
      <c r="T369" s="178"/>
      <c r="U369" s="13"/>
      <c r="V369" s="13"/>
      <c r="W369" s="13"/>
      <c r="X369" s="13"/>
      <c r="Y369" s="13"/>
      <c r="Z369" s="13"/>
      <c r="AA369" s="13"/>
      <c r="AB369" s="13"/>
      <c r="AC369" s="13"/>
      <c r="AD369" s="13"/>
      <c r="AE369" s="13"/>
      <c r="AT369" s="173" t="s">
        <v>156</v>
      </c>
      <c r="AU369" s="173" t="s">
        <v>159</v>
      </c>
      <c r="AV369" s="13" t="s">
        <v>89</v>
      </c>
      <c r="AW369" s="13" t="s">
        <v>41</v>
      </c>
      <c r="AX369" s="13" t="s">
        <v>79</v>
      </c>
      <c r="AY369" s="173" t="s">
        <v>142</v>
      </c>
    </row>
    <row r="370" s="14" customFormat="1">
      <c r="A370" s="14"/>
      <c r="B370" s="179"/>
      <c r="C370" s="14"/>
      <c r="D370" s="172" t="s">
        <v>156</v>
      </c>
      <c r="E370" s="180" t="s">
        <v>3</v>
      </c>
      <c r="F370" s="181" t="s">
        <v>158</v>
      </c>
      <c r="G370" s="14"/>
      <c r="H370" s="182">
        <v>1</v>
      </c>
      <c r="I370" s="14"/>
      <c r="J370" s="14"/>
      <c r="K370" s="14"/>
      <c r="L370" s="179"/>
      <c r="M370" s="183"/>
      <c r="N370" s="184"/>
      <c r="O370" s="184"/>
      <c r="P370" s="184"/>
      <c r="Q370" s="184"/>
      <c r="R370" s="184"/>
      <c r="S370" s="184"/>
      <c r="T370" s="185"/>
      <c r="U370" s="14"/>
      <c r="V370" s="14"/>
      <c r="W370" s="14"/>
      <c r="X370" s="14"/>
      <c r="Y370" s="14"/>
      <c r="Z370" s="14"/>
      <c r="AA370" s="14"/>
      <c r="AB370" s="14"/>
      <c r="AC370" s="14"/>
      <c r="AD370" s="14"/>
      <c r="AE370" s="14"/>
      <c r="AT370" s="180" t="s">
        <v>156</v>
      </c>
      <c r="AU370" s="180" t="s">
        <v>159</v>
      </c>
      <c r="AV370" s="14" t="s">
        <v>151</v>
      </c>
      <c r="AW370" s="14" t="s">
        <v>4</v>
      </c>
      <c r="AX370" s="14" t="s">
        <v>87</v>
      </c>
      <c r="AY370" s="180" t="s">
        <v>142</v>
      </c>
    </row>
    <row r="371" s="2" customFormat="1" ht="16.5" customHeight="1">
      <c r="A371" s="33"/>
      <c r="B371" s="158"/>
      <c r="C371" s="159" t="s">
        <v>644</v>
      </c>
      <c r="D371" s="159" t="s">
        <v>145</v>
      </c>
      <c r="E371" s="160" t="s">
        <v>1215</v>
      </c>
      <c r="F371" s="161" t="s">
        <v>1216</v>
      </c>
      <c r="G371" s="162" t="s">
        <v>148</v>
      </c>
      <c r="H371" s="163">
        <v>2</v>
      </c>
      <c r="I371" s="164">
        <v>764</v>
      </c>
      <c r="J371" s="164">
        <f>ROUND(I371*H371,2)</f>
        <v>1528</v>
      </c>
      <c r="K371" s="161" t="s">
        <v>316</v>
      </c>
      <c r="L371" s="34"/>
      <c r="M371" s="165" t="s">
        <v>3</v>
      </c>
      <c r="N371" s="166" t="s">
        <v>52</v>
      </c>
      <c r="O371" s="167">
        <v>0.54900000000000004</v>
      </c>
      <c r="P371" s="167">
        <f>O371*H371</f>
        <v>1.0980000000000001</v>
      </c>
      <c r="Q371" s="167">
        <v>0.11241</v>
      </c>
      <c r="R371" s="167">
        <f>Q371*H371</f>
        <v>0.22481999999999999</v>
      </c>
      <c r="S371" s="167">
        <v>0</v>
      </c>
      <c r="T371" s="168">
        <f>S371*H371</f>
        <v>0</v>
      </c>
      <c r="U371" s="33"/>
      <c r="V371" s="33"/>
      <c r="W371" s="33"/>
      <c r="X371" s="33"/>
      <c r="Y371" s="33"/>
      <c r="Z371" s="33"/>
      <c r="AA371" s="33"/>
      <c r="AB371" s="33"/>
      <c r="AC371" s="33"/>
      <c r="AD371" s="33"/>
      <c r="AE371" s="33"/>
      <c r="AR371" s="169" t="s">
        <v>151</v>
      </c>
      <c r="AT371" s="169" t="s">
        <v>145</v>
      </c>
      <c r="AU371" s="169" t="s">
        <v>159</v>
      </c>
      <c r="AY371" s="19" t="s">
        <v>142</v>
      </c>
      <c r="BE371" s="170">
        <f>IF(N371="základní",J371,0)</f>
        <v>0</v>
      </c>
      <c r="BF371" s="170">
        <f>IF(N371="snížená",J371,0)</f>
        <v>0</v>
      </c>
      <c r="BG371" s="170">
        <f>IF(N371="zákl. přenesená",J371,0)</f>
        <v>1528</v>
      </c>
      <c r="BH371" s="170">
        <f>IF(N371="sníž. přenesená",J371,0)</f>
        <v>0</v>
      </c>
      <c r="BI371" s="170">
        <f>IF(N371="nulová",J371,0)</f>
        <v>0</v>
      </c>
      <c r="BJ371" s="19" t="s">
        <v>151</v>
      </c>
      <c r="BK371" s="170">
        <f>ROUND(I371*H371,2)</f>
        <v>1528</v>
      </c>
      <c r="BL371" s="19" t="s">
        <v>151</v>
      </c>
      <c r="BM371" s="169" t="s">
        <v>1217</v>
      </c>
    </row>
    <row r="372" s="2" customFormat="1">
      <c r="A372" s="33"/>
      <c r="B372" s="34"/>
      <c r="C372" s="33"/>
      <c r="D372" s="172" t="s">
        <v>318</v>
      </c>
      <c r="E372" s="33"/>
      <c r="F372" s="186" t="s">
        <v>1218</v>
      </c>
      <c r="G372" s="33"/>
      <c r="H372" s="33"/>
      <c r="I372" s="33"/>
      <c r="J372" s="33"/>
      <c r="K372" s="33"/>
      <c r="L372" s="34"/>
      <c r="M372" s="187"/>
      <c r="N372" s="188"/>
      <c r="O372" s="67"/>
      <c r="P372" s="67"/>
      <c r="Q372" s="67"/>
      <c r="R372" s="67"/>
      <c r="S372" s="67"/>
      <c r="T372" s="68"/>
      <c r="U372" s="33"/>
      <c r="V372" s="33"/>
      <c r="W372" s="33"/>
      <c r="X372" s="33"/>
      <c r="Y372" s="33"/>
      <c r="Z372" s="33"/>
      <c r="AA372" s="33"/>
      <c r="AB372" s="33"/>
      <c r="AC372" s="33"/>
      <c r="AD372" s="33"/>
      <c r="AE372" s="33"/>
      <c r="AT372" s="19" t="s">
        <v>318</v>
      </c>
      <c r="AU372" s="19" t="s">
        <v>159</v>
      </c>
    </row>
    <row r="373" s="13" customFormat="1">
      <c r="A373" s="13"/>
      <c r="B373" s="171"/>
      <c r="C373" s="13"/>
      <c r="D373" s="172" t="s">
        <v>156</v>
      </c>
      <c r="E373" s="173" t="s">
        <v>3</v>
      </c>
      <c r="F373" s="174" t="s">
        <v>1219</v>
      </c>
      <c r="G373" s="13"/>
      <c r="H373" s="175">
        <v>2</v>
      </c>
      <c r="I373" s="13"/>
      <c r="J373" s="13"/>
      <c r="K373" s="13"/>
      <c r="L373" s="171"/>
      <c r="M373" s="176"/>
      <c r="N373" s="177"/>
      <c r="O373" s="177"/>
      <c r="P373" s="177"/>
      <c r="Q373" s="177"/>
      <c r="R373" s="177"/>
      <c r="S373" s="177"/>
      <c r="T373" s="178"/>
      <c r="U373" s="13"/>
      <c r="V373" s="13"/>
      <c r="W373" s="13"/>
      <c r="X373" s="13"/>
      <c r="Y373" s="13"/>
      <c r="Z373" s="13"/>
      <c r="AA373" s="13"/>
      <c r="AB373" s="13"/>
      <c r="AC373" s="13"/>
      <c r="AD373" s="13"/>
      <c r="AE373" s="13"/>
      <c r="AT373" s="173" t="s">
        <v>156</v>
      </c>
      <c r="AU373" s="173" t="s">
        <v>159</v>
      </c>
      <c r="AV373" s="13" t="s">
        <v>89</v>
      </c>
      <c r="AW373" s="13" t="s">
        <v>41</v>
      </c>
      <c r="AX373" s="13" t="s">
        <v>79</v>
      </c>
      <c r="AY373" s="173" t="s">
        <v>142</v>
      </c>
    </row>
    <row r="374" s="14" customFormat="1">
      <c r="A374" s="14"/>
      <c r="B374" s="179"/>
      <c r="C374" s="14"/>
      <c r="D374" s="172" t="s">
        <v>156</v>
      </c>
      <c r="E374" s="180" t="s">
        <v>3</v>
      </c>
      <c r="F374" s="181" t="s">
        <v>158</v>
      </c>
      <c r="G374" s="14"/>
      <c r="H374" s="182">
        <v>2</v>
      </c>
      <c r="I374" s="14"/>
      <c r="J374" s="14"/>
      <c r="K374" s="14"/>
      <c r="L374" s="179"/>
      <c r="M374" s="183"/>
      <c r="N374" s="184"/>
      <c r="O374" s="184"/>
      <c r="P374" s="184"/>
      <c r="Q374" s="184"/>
      <c r="R374" s="184"/>
      <c r="S374" s="184"/>
      <c r="T374" s="185"/>
      <c r="U374" s="14"/>
      <c r="V374" s="14"/>
      <c r="W374" s="14"/>
      <c r="X374" s="14"/>
      <c r="Y374" s="14"/>
      <c r="Z374" s="14"/>
      <c r="AA374" s="14"/>
      <c r="AB374" s="14"/>
      <c r="AC374" s="14"/>
      <c r="AD374" s="14"/>
      <c r="AE374" s="14"/>
      <c r="AT374" s="180" t="s">
        <v>156</v>
      </c>
      <c r="AU374" s="180" t="s">
        <v>159</v>
      </c>
      <c r="AV374" s="14" t="s">
        <v>151</v>
      </c>
      <c r="AW374" s="14" t="s">
        <v>4</v>
      </c>
      <c r="AX374" s="14" t="s">
        <v>87</v>
      </c>
      <c r="AY374" s="180" t="s">
        <v>142</v>
      </c>
    </row>
    <row r="375" s="2" customFormat="1" ht="16.5" customHeight="1">
      <c r="A375" s="33"/>
      <c r="B375" s="158"/>
      <c r="C375" s="192" t="s">
        <v>651</v>
      </c>
      <c r="D375" s="192" t="s">
        <v>379</v>
      </c>
      <c r="E375" s="193" t="s">
        <v>1220</v>
      </c>
      <c r="F375" s="194" t="s">
        <v>1221</v>
      </c>
      <c r="G375" s="195" t="s">
        <v>148</v>
      </c>
      <c r="H375" s="196">
        <v>2</v>
      </c>
      <c r="I375" s="197">
        <v>645</v>
      </c>
      <c r="J375" s="197">
        <f>ROUND(I375*H375,2)</f>
        <v>1290</v>
      </c>
      <c r="K375" s="194" t="s">
        <v>316</v>
      </c>
      <c r="L375" s="198"/>
      <c r="M375" s="199" t="s">
        <v>3</v>
      </c>
      <c r="N375" s="200" t="s">
        <v>52</v>
      </c>
      <c r="O375" s="167">
        <v>0</v>
      </c>
      <c r="P375" s="167">
        <f>O375*H375</f>
        <v>0</v>
      </c>
      <c r="Q375" s="167">
        <v>0.0064999999999999997</v>
      </c>
      <c r="R375" s="167">
        <f>Q375*H375</f>
        <v>0.012999999999999999</v>
      </c>
      <c r="S375" s="167">
        <v>0</v>
      </c>
      <c r="T375" s="168">
        <f>S375*H375</f>
        <v>0</v>
      </c>
      <c r="U375" s="33"/>
      <c r="V375" s="33"/>
      <c r="W375" s="33"/>
      <c r="X375" s="33"/>
      <c r="Y375" s="33"/>
      <c r="Z375" s="33"/>
      <c r="AA375" s="33"/>
      <c r="AB375" s="33"/>
      <c r="AC375" s="33"/>
      <c r="AD375" s="33"/>
      <c r="AE375" s="33"/>
      <c r="AR375" s="169" t="s">
        <v>184</v>
      </c>
      <c r="AT375" s="169" t="s">
        <v>379</v>
      </c>
      <c r="AU375" s="169" t="s">
        <v>159</v>
      </c>
      <c r="AY375" s="19" t="s">
        <v>142</v>
      </c>
      <c r="BE375" s="170">
        <f>IF(N375="základní",J375,0)</f>
        <v>0</v>
      </c>
      <c r="BF375" s="170">
        <f>IF(N375="snížená",J375,0)</f>
        <v>0</v>
      </c>
      <c r="BG375" s="170">
        <f>IF(N375="zákl. přenesená",J375,0)</f>
        <v>1290</v>
      </c>
      <c r="BH375" s="170">
        <f>IF(N375="sníž. přenesená",J375,0)</f>
        <v>0</v>
      </c>
      <c r="BI375" s="170">
        <f>IF(N375="nulová",J375,0)</f>
        <v>0</v>
      </c>
      <c r="BJ375" s="19" t="s">
        <v>151</v>
      </c>
      <c r="BK375" s="170">
        <f>ROUND(I375*H375,2)</f>
        <v>1290</v>
      </c>
      <c r="BL375" s="19" t="s">
        <v>151</v>
      </c>
      <c r="BM375" s="169" t="s">
        <v>1222</v>
      </c>
    </row>
    <row r="376" s="2" customFormat="1" ht="16.5" customHeight="1">
      <c r="A376" s="33"/>
      <c r="B376" s="158"/>
      <c r="C376" s="159" t="s">
        <v>657</v>
      </c>
      <c r="D376" s="159" t="s">
        <v>145</v>
      </c>
      <c r="E376" s="160" t="s">
        <v>1223</v>
      </c>
      <c r="F376" s="161" t="s">
        <v>1224</v>
      </c>
      <c r="G376" s="162" t="s">
        <v>332</v>
      </c>
      <c r="H376" s="163">
        <v>1.8</v>
      </c>
      <c r="I376" s="164">
        <v>325</v>
      </c>
      <c r="J376" s="164">
        <f>ROUND(I376*H376,2)</f>
        <v>585</v>
      </c>
      <c r="K376" s="161" t="s">
        <v>316</v>
      </c>
      <c r="L376" s="34"/>
      <c r="M376" s="165" t="s">
        <v>3</v>
      </c>
      <c r="N376" s="166" t="s">
        <v>52</v>
      </c>
      <c r="O376" s="167">
        <v>0.129</v>
      </c>
      <c r="P376" s="167">
        <f>O376*H376</f>
        <v>0.23220000000000002</v>
      </c>
      <c r="Q376" s="167">
        <v>0.0025999999999999999</v>
      </c>
      <c r="R376" s="167">
        <f>Q376*H376</f>
        <v>0.0046800000000000001</v>
      </c>
      <c r="S376" s="167">
        <v>0</v>
      </c>
      <c r="T376" s="168">
        <f>S376*H376</f>
        <v>0</v>
      </c>
      <c r="U376" s="33"/>
      <c r="V376" s="33"/>
      <c r="W376" s="33"/>
      <c r="X376" s="33"/>
      <c r="Y376" s="33"/>
      <c r="Z376" s="33"/>
      <c r="AA376" s="33"/>
      <c r="AB376" s="33"/>
      <c r="AC376" s="33"/>
      <c r="AD376" s="33"/>
      <c r="AE376" s="33"/>
      <c r="AR376" s="169" t="s">
        <v>151</v>
      </c>
      <c r="AT376" s="169" t="s">
        <v>145</v>
      </c>
      <c r="AU376" s="169" t="s">
        <v>159</v>
      </c>
      <c r="AY376" s="19" t="s">
        <v>142</v>
      </c>
      <c r="BE376" s="170">
        <f>IF(N376="základní",J376,0)</f>
        <v>0</v>
      </c>
      <c r="BF376" s="170">
        <f>IF(N376="snížená",J376,0)</f>
        <v>0</v>
      </c>
      <c r="BG376" s="170">
        <f>IF(N376="zákl. přenesená",J376,0)</f>
        <v>585</v>
      </c>
      <c r="BH376" s="170">
        <f>IF(N376="sníž. přenesená",J376,0)</f>
        <v>0</v>
      </c>
      <c r="BI376" s="170">
        <f>IF(N376="nulová",J376,0)</f>
        <v>0</v>
      </c>
      <c r="BJ376" s="19" t="s">
        <v>151</v>
      </c>
      <c r="BK376" s="170">
        <f>ROUND(I376*H376,2)</f>
        <v>585</v>
      </c>
      <c r="BL376" s="19" t="s">
        <v>151</v>
      </c>
      <c r="BM376" s="169" t="s">
        <v>1225</v>
      </c>
    </row>
    <row r="377" s="2" customFormat="1">
      <c r="A377" s="33"/>
      <c r="B377" s="34"/>
      <c r="C377" s="33"/>
      <c r="D377" s="172" t="s">
        <v>318</v>
      </c>
      <c r="E377" s="33"/>
      <c r="F377" s="186" t="s">
        <v>1226</v>
      </c>
      <c r="G377" s="33"/>
      <c r="H377" s="33"/>
      <c r="I377" s="33"/>
      <c r="J377" s="33"/>
      <c r="K377" s="33"/>
      <c r="L377" s="34"/>
      <c r="M377" s="187"/>
      <c r="N377" s="188"/>
      <c r="O377" s="67"/>
      <c r="P377" s="67"/>
      <c r="Q377" s="67"/>
      <c r="R377" s="67"/>
      <c r="S377" s="67"/>
      <c r="T377" s="68"/>
      <c r="U377" s="33"/>
      <c r="V377" s="33"/>
      <c r="W377" s="33"/>
      <c r="X377" s="33"/>
      <c r="Y377" s="33"/>
      <c r="Z377" s="33"/>
      <c r="AA377" s="33"/>
      <c r="AB377" s="33"/>
      <c r="AC377" s="33"/>
      <c r="AD377" s="33"/>
      <c r="AE377" s="33"/>
      <c r="AT377" s="19" t="s">
        <v>318</v>
      </c>
      <c r="AU377" s="19" t="s">
        <v>159</v>
      </c>
    </row>
    <row r="378" s="13" customFormat="1">
      <c r="A378" s="13"/>
      <c r="B378" s="171"/>
      <c r="C378" s="13"/>
      <c r="D378" s="172" t="s">
        <v>156</v>
      </c>
      <c r="E378" s="173" t="s">
        <v>3</v>
      </c>
      <c r="F378" s="174" t="s">
        <v>1227</v>
      </c>
      <c r="G378" s="13"/>
      <c r="H378" s="175">
        <v>1.8</v>
      </c>
      <c r="I378" s="13"/>
      <c r="J378" s="13"/>
      <c r="K378" s="13"/>
      <c r="L378" s="171"/>
      <c r="M378" s="176"/>
      <c r="N378" s="177"/>
      <c r="O378" s="177"/>
      <c r="P378" s="177"/>
      <c r="Q378" s="177"/>
      <c r="R378" s="177"/>
      <c r="S378" s="177"/>
      <c r="T378" s="178"/>
      <c r="U378" s="13"/>
      <c r="V378" s="13"/>
      <c r="W378" s="13"/>
      <c r="X378" s="13"/>
      <c r="Y378" s="13"/>
      <c r="Z378" s="13"/>
      <c r="AA378" s="13"/>
      <c r="AB378" s="13"/>
      <c r="AC378" s="13"/>
      <c r="AD378" s="13"/>
      <c r="AE378" s="13"/>
      <c r="AT378" s="173" t="s">
        <v>156</v>
      </c>
      <c r="AU378" s="173" t="s">
        <v>159</v>
      </c>
      <c r="AV378" s="13" t="s">
        <v>89</v>
      </c>
      <c r="AW378" s="13" t="s">
        <v>41</v>
      </c>
      <c r="AX378" s="13" t="s">
        <v>79</v>
      </c>
      <c r="AY378" s="173" t="s">
        <v>142</v>
      </c>
    </row>
    <row r="379" s="14" customFormat="1">
      <c r="A379" s="14"/>
      <c r="B379" s="179"/>
      <c r="C379" s="14"/>
      <c r="D379" s="172" t="s">
        <v>156</v>
      </c>
      <c r="E379" s="180" t="s">
        <v>3</v>
      </c>
      <c r="F379" s="181" t="s">
        <v>158</v>
      </c>
      <c r="G379" s="14"/>
      <c r="H379" s="182">
        <v>1.8</v>
      </c>
      <c r="I379" s="14"/>
      <c r="J379" s="14"/>
      <c r="K379" s="14"/>
      <c r="L379" s="179"/>
      <c r="M379" s="183"/>
      <c r="N379" s="184"/>
      <c r="O379" s="184"/>
      <c r="P379" s="184"/>
      <c r="Q379" s="184"/>
      <c r="R379" s="184"/>
      <c r="S379" s="184"/>
      <c r="T379" s="185"/>
      <c r="U379" s="14"/>
      <c r="V379" s="14"/>
      <c r="W379" s="14"/>
      <c r="X379" s="14"/>
      <c r="Y379" s="14"/>
      <c r="Z379" s="14"/>
      <c r="AA379" s="14"/>
      <c r="AB379" s="14"/>
      <c r="AC379" s="14"/>
      <c r="AD379" s="14"/>
      <c r="AE379" s="14"/>
      <c r="AT379" s="180" t="s">
        <v>156</v>
      </c>
      <c r="AU379" s="180" t="s">
        <v>159</v>
      </c>
      <c r="AV379" s="14" t="s">
        <v>151</v>
      </c>
      <c r="AW379" s="14" t="s">
        <v>4</v>
      </c>
      <c r="AX379" s="14" t="s">
        <v>87</v>
      </c>
      <c r="AY379" s="180" t="s">
        <v>142</v>
      </c>
    </row>
    <row r="380" s="2" customFormat="1" ht="24" customHeight="1">
      <c r="A380" s="33"/>
      <c r="B380" s="158"/>
      <c r="C380" s="159" t="s">
        <v>662</v>
      </c>
      <c r="D380" s="159" t="s">
        <v>145</v>
      </c>
      <c r="E380" s="160" t="s">
        <v>1228</v>
      </c>
      <c r="F380" s="161" t="s">
        <v>1229</v>
      </c>
      <c r="G380" s="162" t="s">
        <v>332</v>
      </c>
      <c r="H380" s="163">
        <v>1.8</v>
      </c>
      <c r="I380" s="164">
        <v>27.399999999999999</v>
      </c>
      <c r="J380" s="164">
        <f>ROUND(I380*H380,2)</f>
        <v>49.32</v>
      </c>
      <c r="K380" s="161" t="s">
        <v>316</v>
      </c>
      <c r="L380" s="34"/>
      <c r="M380" s="165" t="s">
        <v>3</v>
      </c>
      <c r="N380" s="166" t="s">
        <v>52</v>
      </c>
      <c r="O380" s="167">
        <v>0.083000000000000004</v>
      </c>
      <c r="P380" s="167">
        <f>O380*H380</f>
        <v>0.14940000000000001</v>
      </c>
      <c r="Q380" s="167">
        <v>1.0000000000000001E-05</v>
      </c>
      <c r="R380" s="167">
        <f>Q380*H380</f>
        <v>1.8E-05</v>
      </c>
      <c r="S380" s="167">
        <v>0</v>
      </c>
      <c r="T380" s="168">
        <f>S380*H380</f>
        <v>0</v>
      </c>
      <c r="U380" s="33"/>
      <c r="V380" s="33"/>
      <c r="W380" s="33"/>
      <c r="X380" s="33"/>
      <c r="Y380" s="33"/>
      <c r="Z380" s="33"/>
      <c r="AA380" s="33"/>
      <c r="AB380" s="33"/>
      <c r="AC380" s="33"/>
      <c r="AD380" s="33"/>
      <c r="AE380" s="33"/>
      <c r="AR380" s="169" t="s">
        <v>151</v>
      </c>
      <c r="AT380" s="169" t="s">
        <v>145</v>
      </c>
      <c r="AU380" s="169" t="s">
        <v>159</v>
      </c>
      <c r="AY380" s="19" t="s">
        <v>142</v>
      </c>
      <c r="BE380" s="170">
        <f>IF(N380="základní",J380,0)</f>
        <v>0</v>
      </c>
      <c r="BF380" s="170">
        <f>IF(N380="snížená",J380,0)</f>
        <v>0</v>
      </c>
      <c r="BG380" s="170">
        <f>IF(N380="zákl. přenesená",J380,0)</f>
        <v>49.32</v>
      </c>
      <c r="BH380" s="170">
        <f>IF(N380="sníž. přenesená",J380,0)</f>
        <v>0</v>
      </c>
      <c r="BI380" s="170">
        <f>IF(N380="nulová",J380,0)</f>
        <v>0</v>
      </c>
      <c r="BJ380" s="19" t="s">
        <v>151</v>
      </c>
      <c r="BK380" s="170">
        <f>ROUND(I380*H380,2)</f>
        <v>49.32</v>
      </c>
      <c r="BL380" s="19" t="s">
        <v>151</v>
      </c>
      <c r="BM380" s="169" t="s">
        <v>1230</v>
      </c>
    </row>
    <row r="381" s="2" customFormat="1">
      <c r="A381" s="33"/>
      <c r="B381" s="34"/>
      <c r="C381" s="33"/>
      <c r="D381" s="172" t="s">
        <v>318</v>
      </c>
      <c r="E381" s="33"/>
      <c r="F381" s="186" t="s">
        <v>1231</v>
      </c>
      <c r="G381" s="33"/>
      <c r="H381" s="33"/>
      <c r="I381" s="33"/>
      <c r="J381" s="33"/>
      <c r="K381" s="33"/>
      <c r="L381" s="34"/>
      <c r="M381" s="187"/>
      <c r="N381" s="188"/>
      <c r="O381" s="67"/>
      <c r="P381" s="67"/>
      <c r="Q381" s="67"/>
      <c r="R381" s="67"/>
      <c r="S381" s="67"/>
      <c r="T381" s="68"/>
      <c r="U381" s="33"/>
      <c r="V381" s="33"/>
      <c r="W381" s="33"/>
      <c r="X381" s="33"/>
      <c r="Y381" s="33"/>
      <c r="Z381" s="33"/>
      <c r="AA381" s="33"/>
      <c r="AB381" s="33"/>
      <c r="AC381" s="33"/>
      <c r="AD381" s="33"/>
      <c r="AE381" s="33"/>
      <c r="AT381" s="19" t="s">
        <v>318</v>
      </c>
      <c r="AU381" s="19" t="s">
        <v>159</v>
      </c>
    </row>
    <row r="382" s="2" customFormat="1" ht="16.5" customHeight="1">
      <c r="A382" s="33"/>
      <c r="B382" s="158"/>
      <c r="C382" s="159" t="s">
        <v>670</v>
      </c>
      <c r="D382" s="159" t="s">
        <v>145</v>
      </c>
      <c r="E382" s="160" t="s">
        <v>1232</v>
      </c>
      <c r="F382" s="161" t="s">
        <v>1233</v>
      </c>
      <c r="G382" s="162" t="s">
        <v>332</v>
      </c>
      <c r="H382" s="163">
        <v>2.6000000000000001</v>
      </c>
      <c r="I382" s="164">
        <v>30</v>
      </c>
      <c r="J382" s="164">
        <f>ROUND(I382*H382,2)</f>
        <v>78</v>
      </c>
      <c r="K382" s="161" t="s">
        <v>3</v>
      </c>
      <c r="L382" s="34"/>
      <c r="M382" s="165" t="s">
        <v>3</v>
      </c>
      <c r="N382" s="166" t="s">
        <v>52</v>
      </c>
      <c r="O382" s="167">
        <v>0.083000000000000004</v>
      </c>
      <c r="P382" s="167">
        <f>O382*H382</f>
        <v>0.21580000000000002</v>
      </c>
      <c r="Q382" s="167">
        <v>1.0000000000000001E-05</v>
      </c>
      <c r="R382" s="167">
        <f>Q382*H382</f>
        <v>2.6000000000000002E-05</v>
      </c>
      <c r="S382" s="167">
        <v>0</v>
      </c>
      <c r="T382" s="168">
        <f>S382*H382</f>
        <v>0</v>
      </c>
      <c r="U382" s="33"/>
      <c r="V382" s="33"/>
      <c r="W382" s="33"/>
      <c r="X382" s="33"/>
      <c r="Y382" s="33"/>
      <c r="Z382" s="33"/>
      <c r="AA382" s="33"/>
      <c r="AB382" s="33"/>
      <c r="AC382" s="33"/>
      <c r="AD382" s="33"/>
      <c r="AE382" s="33"/>
      <c r="AR382" s="169" t="s">
        <v>151</v>
      </c>
      <c r="AT382" s="169" t="s">
        <v>145</v>
      </c>
      <c r="AU382" s="169" t="s">
        <v>159</v>
      </c>
      <c r="AY382" s="19" t="s">
        <v>142</v>
      </c>
      <c r="BE382" s="170">
        <f>IF(N382="základní",J382,0)</f>
        <v>0</v>
      </c>
      <c r="BF382" s="170">
        <f>IF(N382="snížená",J382,0)</f>
        <v>0</v>
      </c>
      <c r="BG382" s="170">
        <f>IF(N382="zákl. přenesená",J382,0)</f>
        <v>78</v>
      </c>
      <c r="BH382" s="170">
        <f>IF(N382="sníž. přenesená",J382,0)</f>
        <v>0</v>
      </c>
      <c r="BI382" s="170">
        <f>IF(N382="nulová",J382,0)</f>
        <v>0</v>
      </c>
      <c r="BJ382" s="19" t="s">
        <v>151</v>
      </c>
      <c r="BK382" s="170">
        <f>ROUND(I382*H382,2)</f>
        <v>78</v>
      </c>
      <c r="BL382" s="19" t="s">
        <v>151</v>
      </c>
      <c r="BM382" s="169" t="s">
        <v>1234</v>
      </c>
    </row>
    <row r="383" s="13" customFormat="1">
      <c r="A383" s="13"/>
      <c r="B383" s="171"/>
      <c r="C383" s="13"/>
      <c r="D383" s="172" t="s">
        <v>156</v>
      </c>
      <c r="E383" s="173" t="s">
        <v>3</v>
      </c>
      <c r="F383" s="174" t="s">
        <v>1235</v>
      </c>
      <c r="G383" s="13"/>
      <c r="H383" s="175">
        <v>2.6000000000000001</v>
      </c>
      <c r="I383" s="13"/>
      <c r="J383" s="13"/>
      <c r="K383" s="13"/>
      <c r="L383" s="171"/>
      <c r="M383" s="176"/>
      <c r="N383" s="177"/>
      <c r="O383" s="177"/>
      <c r="P383" s="177"/>
      <c r="Q383" s="177"/>
      <c r="R383" s="177"/>
      <c r="S383" s="177"/>
      <c r="T383" s="178"/>
      <c r="U383" s="13"/>
      <c r="V383" s="13"/>
      <c r="W383" s="13"/>
      <c r="X383" s="13"/>
      <c r="Y383" s="13"/>
      <c r="Z383" s="13"/>
      <c r="AA383" s="13"/>
      <c r="AB383" s="13"/>
      <c r="AC383" s="13"/>
      <c r="AD383" s="13"/>
      <c r="AE383" s="13"/>
      <c r="AT383" s="173" t="s">
        <v>156</v>
      </c>
      <c r="AU383" s="173" t="s">
        <v>159</v>
      </c>
      <c r="AV383" s="13" t="s">
        <v>89</v>
      </c>
      <c r="AW383" s="13" t="s">
        <v>41</v>
      </c>
      <c r="AX383" s="13" t="s">
        <v>79</v>
      </c>
      <c r="AY383" s="173" t="s">
        <v>142</v>
      </c>
    </row>
    <row r="384" s="14" customFormat="1">
      <c r="A384" s="14"/>
      <c r="B384" s="179"/>
      <c r="C384" s="14"/>
      <c r="D384" s="172" t="s">
        <v>156</v>
      </c>
      <c r="E384" s="180" t="s">
        <v>3</v>
      </c>
      <c r="F384" s="181" t="s">
        <v>158</v>
      </c>
      <c r="G384" s="14"/>
      <c r="H384" s="182">
        <v>2.6000000000000001</v>
      </c>
      <c r="I384" s="14"/>
      <c r="J384" s="14"/>
      <c r="K384" s="14"/>
      <c r="L384" s="179"/>
      <c r="M384" s="183"/>
      <c r="N384" s="184"/>
      <c r="O384" s="184"/>
      <c r="P384" s="184"/>
      <c r="Q384" s="184"/>
      <c r="R384" s="184"/>
      <c r="S384" s="184"/>
      <c r="T384" s="185"/>
      <c r="U384" s="14"/>
      <c r="V384" s="14"/>
      <c r="W384" s="14"/>
      <c r="X384" s="14"/>
      <c r="Y384" s="14"/>
      <c r="Z384" s="14"/>
      <c r="AA384" s="14"/>
      <c r="AB384" s="14"/>
      <c r="AC384" s="14"/>
      <c r="AD384" s="14"/>
      <c r="AE384" s="14"/>
      <c r="AT384" s="180" t="s">
        <v>156</v>
      </c>
      <c r="AU384" s="180" t="s">
        <v>159</v>
      </c>
      <c r="AV384" s="14" t="s">
        <v>151</v>
      </c>
      <c r="AW384" s="14" t="s">
        <v>4</v>
      </c>
      <c r="AX384" s="14" t="s">
        <v>87</v>
      </c>
      <c r="AY384" s="180" t="s">
        <v>142</v>
      </c>
    </row>
    <row r="385" s="2" customFormat="1" ht="24" customHeight="1">
      <c r="A385" s="33"/>
      <c r="B385" s="158"/>
      <c r="C385" s="159" t="s">
        <v>1236</v>
      </c>
      <c r="D385" s="159" t="s">
        <v>145</v>
      </c>
      <c r="E385" s="160" t="s">
        <v>1237</v>
      </c>
      <c r="F385" s="161" t="s">
        <v>1238</v>
      </c>
      <c r="G385" s="162" t="s">
        <v>148</v>
      </c>
      <c r="H385" s="163">
        <v>2</v>
      </c>
      <c r="I385" s="164">
        <v>50.799999999999997</v>
      </c>
      <c r="J385" s="164">
        <f>ROUND(I385*H385,2)</f>
        <v>101.59999999999999</v>
      </c>
      <c r="K385" s="161" t="s">
        <v>316</v>
      </c>
      <c r="L385" s="34"/>
      <c r="M385" s="165" t="s">
        <v>3</v>
      </c>
      <c r="N385" s="166" t="s">
        <v>52</v>
      </c>
      <c r="O385" s="167">
        <v>0.17399999999999999</v>
      </c>
      <c r="P385" s="167">
        <f>O385*H385</f>
        <v>0.34799999999999998</v>
      </c>
      <c r="Q385" s="167">
        <v>0</v>
      </c>
      <c r="R385" s="167">
        <f>Q385*H385</f>
        <v>0</v>
      </c>
      <c r="S385" s="167">
        <v>0.0040000000000000001</v>
      </c>
      <c r="T385" s="168">
        <f>S385*H385</f>
        <v>0.0080000000000000002</v>
      </c>
      <c r="U385" s="33"/>
      <c r="V385" s="33"/>
      <c r="W385" s="33"/>
      <c r="X385" s="33"/>
      <c r="Y385" s="33"/>
      <c r="Z385" s="33"/>
      <c r="AA385" s="33"/>
      <c r="AB385" s="33"/>
      <c r="AC385" s="33"/>
      <c r="AD385" s="33"/>
      <c r="AE385" s="33"/>
      <c r="AR385" s="169" t="s">
        <v>151</v>
      </c>
      <c r="AT385" s="169" t="s">
        <v>145</v>
      </c>
      <c r="AU385" s="169" t="s">
        <v>159</v>
      </c>
      <c r="AY385" s="19" t="s">
        <v>142</v>
      </c>
      <c r="BE385" s="170">
        <f>IF(N385="základní",J385,0)</f>
        <v>0</v>
      </c>
      <c r="BF385" s="170">
        <f>IF(N385="snížená",J385,0)</f>
        <v>0</v>
      </c>
      <c r="BG385" s="170">
        <f>IF(N385="zákl. přenesená",J385,0)</f>
        <v>101.59999999999999</v>
      </c>
      <c r="BH385" s="170">
        <f>IF(N385="sníž. přenesená",J385,0)</f>
        <v>0</v>
      </c>
      <c r="BI385" s="170">
        <f>IF(N385="nulová",J385,0)</f>
        <v>0</v>
      </c>
      <c r="BJ385" s="19" t="s">
        <v>151</v>
      </c>
      <c r="BK385" s="170">
        <f>ROUND(I385*H385,2)</f>
        <v>101.59999999999999</v>
      </c>
      <c r="BL385" s="19" t="s">
        <v>151</v>
      </c>
      <c r="BM385" s="169" t="s">
        <v>1239</v>
      </c>
    </row>
    <row r="386" s="2" customFormat="1">
      <c r="A386" s="33"/>
      <c r="B386" s="34"/>
      <c r="C386" s="33"/>
      <c r="D386" s="172" t="s">
        <v>318</v>
      </c>
      <c r="E386" s="33"/>
      <c r="F386" s="186" t="s">
        <v>1240</v>
      </c>
      <c r="G386" s="33"/>
      <c r="H386" s="33"/>
      <c r="I386" s="33"/>
      <c r="J386" s="33"/>
      <c r="K386" s="33"/>
      <c r="L386" s="34"/>
      <c r="M386" s="187"/>
      <c r="N386" s="188"/>
      <c r="O386" s="67"/>
      <c r="P386" s="67"/>
      <c r="Q386" s="67"/>
      <c r="R386" s="67"/>
      <c r="S386" s="67"/>
      <c r="T386" s="68"/>
      <c r="U386" s="33"/>
      <c r="V386" s="33"/>
      <c r="W386" s="33"/>
      <c r="X386" s="33"/>
      <c r="Y386" s="33"/>
      <c r="Z386" s="33"/>
      <c r="AA386" s="33"/>
      <c r="AB386" s="33"/>
      <c r="AC386" s="33"/>
      <c r="AD386" s="33"/>
      <c r="AE386" s="33"/>
      <c r="AT386" s="19" t="s">
        <v>318</v>
      </c>
      <c r="AU386" s="19" t="s">
        <v>159</v>
      </c>
    </row>
    <row r="387" s="13" customFormat="1">
      <c r="A387" s="13"/>
      <c r="B387" s="171"/>
      <c r="C387" s="13"/>
      <c r="D387" s="172" t="s">
        <v>156</v>
      </c>
      <c r="E387" s="173" t="s">
        <v>3</v>
      </c>
      <c r="F387" s="174" t="s">
        <v>1241</v>
      </c>
      <c r="G387" s="13"/>
      <c r="H387" s="175">
        <v>2</v>
      </c>
      <c r="I387" s="13"/>
      <c r="J387" s="13"/>
      <c r="K387" s="13"/>
      <c r="L387" s="171"/>
      <c r="M387" s="176"/>
      <c r="N387" s="177"/>
      <c r="O387" s="177"/>
      <c r="P387" s="177"/>
      <c r="Q387" s="177"/>
      <c r="R387" s="177"/>
      <c r="S387" s="177"/>
      <c r="T387" s="178"/>
      <c r="U387" s="13"/>
      <c r="V387" s="13"/>
      <c r="W387" s="13"/>
      <c r="X387" s="13"/>
      <c r="Y387" s="13"/>
      <c r="Z387" s="13"/>
      <c r="AA387" s="13"/>
      <c r="AB387" s="13"/>
      <c r="AC387" s="13"/>
      <c r="AD387" s="13"/>
      <c r="AE387" s="13"/>
      <c r="AT387" s="173" t="s">
        <v>156</v>
      </c>
      <c r="AU387" s="173" t="s">
        <v>159</v>
      </c>
      <c r="AV387" s="13" t="s">
        <v>89</v>
      </c>
      <c r="AW387" s="13" t="s">
        <v>41</v>
      </c>
      <c r="AX387" s="13" t="s">
        <v>79</v>
      </c>
      <c r="AY387" s="173" t="s">
        <v>142</v>
      </c>
    </row>
    <row r="388" s="14" customFormat="1">
      <c r="A388" s="14"/>
      <c r="B388" s="179"/>
      <c r="C388" s="14"/>
      <c r="D388" s="172" t="s">
        <v>156</v>
      </c>
      <c r="E388" s="180" t="s">
        <v>3</v>
      </c>
      <c r="F388" s="181" t="s">
        <v>158</v>
      </c>
      <c r="G388" s="14"/>
      <c r="H388" s="182">
        <v>2</v>
      </c>
      <c r="I388" s="14"/>
      <c r="J388" s="14"/>
      <c r="K388" s="14"/>
      <c r="L388" s="179"/>
      <c r="M388" s="183"/>
      <c r="N388" s="184"/>
      <c r="O388" s="184"/>
      <c r="P388" s="184"/>
      <c r="Q388" s="184"/>
      <c r="R388" s="184"/>
      <c r="S388" s="184"/>
      <c r="T388" s="185"/>
      <c r="U388" s="14"/>
      <c r="V388" s="14"/>
      <c r="W388" s="14"/>
      <c r="X388" s="14"/>
      <c r="Y388" s="14"/>
      <c r="Z388" s="14"/>
      <c r="AA388" s="14"/>
      <c r="AB388" s="14"/>
      <c r="AC388" s="14"/>
      <c r="AD388" s="14"/>
      <c r="AE388" s="14"/>
      <c r="AT388" s="180" t="s">
        <v>156</v>
      </c>
      <c r="AU388" s="180" t="s">
        <v>159</v>
      </c>
      <c r="AV388" s="14" t="s">
        <v>151</v>
      </c>
      <c r="AW388" s="14" t="s">
        <v>4</v>
      </c>
      <c r="AX388" s="14" t="s">
        <v>87</v>
      </c>
      <c r="AY388" s="180" t="s">
        <v>142</v>
      </c>
    </row>
    <row r="389" s="2" customFormat="1" ht="24" customHeight="1">
      <c r="A389" s="33"/>
      <c r="B389" s="158"/>
      <c r="C389" s="159" t="s">
        <v>1242</v>
      </c>
      <c r="D389" s="159" t="s">
        <v>145</v>
      </c>
      <c r="E389" s="160" t="s">
        <v>1243</v>
      </c>
      <c r="F389" s="161" t="s">
        <v>1244</v>
      </c>
      <c r="G389" s="162" t="s">
        <v>148</v>
      </c>
      <c r="H389" s="163">
        <v>1</v>
      </c>
      <c r="I389" s="164">
        <v>82.400000000000006</v>
      </c>
      <c r="J389" s="164">
        <f>ROUND(I389*H389,2)</f>
        <v>82.400000000000006</v>
      </c>
      <c r="K389" s="161" t="s">
        <v>316</v>
      </c>
      <c r="L389" s="34"/>
      <c r="M389" s="165" t="s">
        <v>3</v>
      </c>
      <c r="N389" s="166" t="s">
        <v>52</v>
      </c>
      <c r="O389" s="167">
        <v>0.28199999999999997</v>
      </c>
      <c r="P389" s="167">
        <f>O389*H389</f>
        <v>0.28199999999999997</v>
      </c>
      <c r="Q389" s="167">
        <v>0</v>
      </c>
      <c r="R389" s="167">
        <f>Q389*H389</f>
        <v>0</v>
      </c>
      <c r="S389" s="167">
        <v>0.0050000000000000001</v>
      </c>
      <c r="T389" s="168">
        <f>S389*H389</f>
        <v>0.0050000000000000001</v>
      </c>
      <c r="U389" s="33"/>
      <c r="V389" s="33"/>
      <c r="W389" s="33"/>
      <c r="X389" s="33"/>
      <c r="Y389" s="33"/>
      <c r="Z389" s="33"/>
      <c r="AA389" s="33"/>
      <c r="AB389" s="33"/>
      <c r="AC389" s="33"/>
      <c r="AD389" s="33"/>
      <c r="AE389" s="33"/>
      <c r="AR389" s="169" t="s">
        <v>151</v>
      </c>
      <c r="AT389" s="169" t="s">
        <v>145</v>
      </c>
      <c r="AU389" s="169" t="s">
        <v>159</v>
      </c>
      <c r="AY389" s="19" t="s">
        <v>142</v>
      </c>
      <c r="BE389" s="170">
        <f>IF(N389="základní",J389,0)</f>
        <v>0</v>
      </c>
      <c r="BF389" s="170">
        <f>IF(N389="snížená",J389,0)</f>
        <v>0</v>
      </c>
      <c r="BG389" s="170">
        <f>IF(N389="zákl. přenesená",J389,0)</f>
        <v>82.400000000000006</v>
      </c>
      <c r="BH389" s="170">
        <f>IF(N389="sníž. přenesená",J389,0)</f>
        <v>0</v>
      </c>
      <c r="BI389" s="170">
        <f>IF(N389="nulová",J389,0)</f>
        <v>0</v>
      </c>
      <c r="BJ389" s="19" t="s">
        <v>151</v>
      </c>
      <c r="BK389" s="170">
        <f>ROUND(I389*H389,2)</f>
        <v>82.400000000000006</v>
      </c>
      <c r="BL389" s="19" t="s">
        <v>151</v>
      </c>
      <c r="BM389" s="169" t="s">
        <v>1245</v>
      </c>
    </row>
    <row r="390" s="2" customFormat="1">
      <c r="A390" s="33"/>
      <c r="B390" s="34"/>
      <c r="C390" s="33"/>
      <c r="D390" s="172" t="s">
        <v>318</v>
      </c>
      <c r="E390" s="33"/>
      <c r="F390" s="186" t="s">
        <v>1246</v>
      </c>
      <c r="G390" s="33"/>
      <c r="H390" s="33"/>
      <c r="I390" s="33"/>
      <c r="J390" s="33"/>
      <c r="K390" s="33"/>
      <c r="L390" s="34"/>
      <c r="M390" s="187"/>
      <c r="N390" s="188"/>
      <c r="O390" s="67"/>
      <c r="P390" s="67"/>
      <c r="Q390" s="67"/>
      <c r="R390" s="67"/>
      <c r="S390" s="67"/>
      <c r="T390" s="68"/>
      <c r="U390" s="33"/>
      <c r="V390" s="33"/>
      <c r="W390" s="33"/>
      <c r="X390" s="33"/>
      <c r="Y390" s="33"/>
      <c r="Z390" s="33"/>
      <c r="AA390" s="33"/>
      <c r="AB390" s="33"/>
      <c r="AC390" s="33"/>
      <c r="AD390" s="33"/>
      <c r="AE390" s="33"/>
      <c r="AT390" s="19" t="s">
        <v>318</v>
      </c>
      <c r="AU390" s="19" t="s">
        <v>159</v>
      </c>
    </row>
    <row r="391" s="13" customFormat="1">
      <c r="A391" s="13"/>
      <c r="B391" s="171"/>
      <c r="C391" s="13"/>
      <c r="D391" s="172" t="s">
        <v>156</v>
      </c>
      <c r="E391" s="173" t="s">
        <v>3</v>
      </c>
      <c r="F391" s="174" t="s">
        <v>1247</v>
      </c>
      <c r="G391" s="13"/>
      <c r="H391" s="175">
        <v>1</v>
      </c>
      <c r="I391" s="13"/>
      <c r="J391" s="13"/>
      <c r="K391" s="13"/>
      <c r="L391" s="171"/>
      <c r="M391" s="176"/>
      <c r="N391" s="177"/>
      <c r="O391" s="177"/>
      <c r="P391" s="177"/>
      <c r="Q391" s="177"/>
      <c r="R391" s="177"/>
      <c r="S391" s="177"/>
      <c r="T391" s="178"/>
      <c r="U391" s="13"/>
      <c r="V391" s="13"/>
      <c r="W391" s="13"/>
      <c r="X391" s="13"/>
      <c r="Y391" s="13"/>
      <c r="Z391" s="13"/>
      <c r="AA391" s="13"/>
      <c r="AB391" s="13"/>
      <c r="AC391" s="13"/>
      <c r="AD391" s="13"/>
      <c r="AE391" s="13"/>
      <c r="AT391" s="173" t="s">
        <v>156</v>
      </c>
      <c r="AU391" s="173" t="s">
        <v>159</v>
      </c>
      <c r="AV391" s="13" t="s">
        <v>89</v>
      </c>
      <c r="AW391" s="13" t="s">
        <v>41</v>
      </c>
      <c r="AX391" s="13" t="s">
        <v>79</v>
      </c>
      <c r="AY391" s="173" t="s">
        <v>142</v>
      </c>
    </row>
    <row r="392" s="14" customFormat="1">
      <c r="A392" s="14"/>
      <c r="B392" s="179"/>
      <c r="C392" s="14"/>
      <c r="D392" s="172" t="s">
        <v>156</v>
      </c>
      <c r="E392" s="180" t="s">
        <v>3</v>
      </c>
      <c r="F392" s="181" t="s">
        <v>158</v>
      </c>
      <c r="G392" s="14"/>
      <c r="H392" s="182">
        <v>1</v>
      </c>
      <c r="I392" s="14"/>
      <c r="J392" s="14"/>
      <c r="K392" s="14"/>
      <c r="L392" s="179"/>
      <c r="M392" s="183"/>
      <c r="N392" s="184"/>
      <c r="O392" s="184"/>
      <c r="P392" s="184"/>
      <c r="Q392" s="184"/>
      <c r="R392" s="184"/>
      <c r="S392" s="184"/>
      <c r="T392" s="185"/>
      <c r="U392" s="14"/>
      <c r="V392" s="14"/>
      <c r="W392" s="14"/>
      <c r="X392" s="14"/>
      <c r="Y392" s="14"/>
      <c r="Z392" s="14"/>
      <c r="AA392" s="14"/>
      <c r="AB392" s="14"/>
      <c r="AC392" s="14"/>
      <c r="AD392" s="14"/>
      <c r="AE392" s="14"/>
      <c r="AT392" s="180" t="s">
        <v>156</v>
      </c>
      <c r="AU392" s="180" t="s">
        <v>159</v>
      </c>
      <c r="AV392" s="14" t="s">
        <v>151</v>
      </c>
      <c r="AW392" s="14" t="s">
        <v>4</v>
      </c>
      <c r="AX392" s="14" t="s">
        <v>87</v>
      </c>
      <c r="AY392" s="180" t="s">
        <v>142</v>
      </c>
    </row>
    <row r="393" s="12" customFormat="1" ht="20.88" customHeight="1">
      <c r="A393" s="12"/>
      <c r="B393" s="146"/>
      <c r="C393" s="12"/>
      <c r="D393" s="147" t="s">
        <v>78</v>
      </c>
      <c r="E393" s="156" t="s">
        <v>617</v>
      </c>
      <c r="F393" s="156" t="s">
        <v>618</v>
      </c>
      <c r="G393" s="12"/>
      <c r="H393" s="12"/>
      <c r="I393" s="12"/>
      <c r="J393" s="157">
        <f>BK393</f>
        <v>258275.07999999999</v>
      </c>
      <c r="K393" s="12"/>
      <c r="L393" s="146"/>
      <c r="M393" s="150"/>
      <c r="N393" s="151"/>
      <c r="O393" s="151"/>
      <c r="P393" s="152">
        <f>SUM(P394:P441)</f>
        <v>417.46445</v>
      </c>
      <c r="Q393" s="151"/>
      <c r="R393" s="152">
        <f>SUM(R394:R441)</f>
        <v>0.00214</v>
      </c>
      <c r="S393" s="151"/>
      <c r="T393" s="153">
        <f>SUM(T394:T441)</f>
        <v>742.90260000000001</v>
      </c>
      <c r="U393" s="12"/>
      <c r="V393" s="12"/>
      <c r="W393" s="12"/>
      <c r="X393" s="12"/>
      <c r="Y393" s="12"/>
      <c r="Z393" s="12"/>
      <c r="AA393" s="12"/>
      <c r="AB393" s="12"/>
      <c r="AC393" s="12"/>
      <c r="AD393" s="12"/>
      <c r="AE393" s="12"/>
      <c r="AR393" s="147" t="s">
        <v>87</v>
      </c>
      <c r="AT393" s="154" t="s">
        <v>78</v>
      </c>
      <c r="AU393" s="154" t="s">
        <v>89</v>
      </c>
      <c r="AY393" s="147" t="s">
        <v>142</v>
      </c>
      <c r="BK393" s="155">
        <f>SUM(BK394:BK441)</f>
        <v>258275.07999999999</v>
      </c>
    </row>
    <row r="394" s="2" customFormat="1" ht="36" customHeight="1">
      <c r="A394" s="33"/>
      <c r="B394" s="158"/>
      <c r="C394" s="159" t="s">
        <v>1248</v>
      </c>
      <c r="D394" s="159" t="s">
        <v>145</v>
      </c>
      <c r="E394" s="160" t="s">
        <v>1249</v>
      </c>
      <c r="F394" s="161" t="s">
        <v>1250</v>
      </c>
      <c r="G394" s="162" t="s">
        <v>332</v>
      </c>
      <c r="H394" s="163">
        <v>12</v>
      </c>
      <c r="I394" s="164">
        <v>60.799999999999997</v>
      </c>
      <c r="J394" s="164">
        <f>ROUND(I394*H394,2)</f>
        <v>729.60000000000002</v>
      </c>
      <c r="K394" s="161" t="s">
        <v>316</v>
      </c>
      <c r="L394" s="34"/>
      <c r="M394" s="165" t="s">
        <v>3</v>
      </c>
      <c r="N394" s="166" t="s">
        <v>52</v>
      </c>
      <c r="O394" s="167">
        <v>0.20799999999999999</v>
      </c>
      <c r="P394" s="167">
        <f>O394*H394</f>
        <v>2.496</v>
      </c>
      <c r="Q394" s="167">
        <v>0</v>
      </c>
      <c r="R394" s="167">
        <f>Q394*H394</f>
        <v>0</v>
      </c>
      <c r="S394" s="167">
        <v>0.255</v>
      </c>
      <c r="T394" s="168">
        <f>S394*H394</f>
        <v>3.0600000000000001</v>
      </c>
      <c r="U394" s="33"/>
      <c r="V394" s="33"/>
      <c r="W394" s="33"/>
      <c r="X394" s="33"/>
      <c r="Y394" s="33"/>
      <c r="Z394" s="33"/>
      <c r="AA394" s="33"/>
      <c r="AB394" s="33"/>
      <c r="AC394" s="33"/>
      <c r="AD394" s="33"/>
      <c r="AE394" s="33"/>
      <c r="AR394" s="169" t="s">
        <v>151</v>
      </c>
      <c r="AT394" s="169" t="s">
        <v>145</v>
      </c>
      <c r="AU394" s="169" t="s">
        <v>159</v>
      </c>
      <c r="AY394" s="19" t="s">
        <v>142</v>
      </c>
      <c r="BE394" s="170">
        <f>IF(N394="základní",J394,0)</f>
        <v>0</v>
      </c>
      <c r="BF394" s="170">
        <f>IF(N394="snížená",J394,0)</f>
        <v>0</v>
      </c>
      <c r="BG394" s="170">
        <f>IF(N394="zákl. přenesená",J394,0)</f>
        <v>729.60000000000002</v>
      </c>
      <c r="BH394" s="170">
        <f>IF(N394="sníž. přenesená",J394,0)</f>
        <v>0</v>
      </c>
      <c r="BI394" s="170">
        <f>IF(N394="nulová",J394,0)</f>
        <v>0</v>
      </c>
      <c r="BJ394" s="19" t="s">
        <v>151</v>
      </c>
      <c r="BK394" s="170">
        <f>ROUND(I394*H394,2)</f>
        <v>729.60000000000002</v>
      </c>
      <c r="BL394" s="19" t="s">
        <v>151</v>
      </c>
      <c r="BM394" s="169" t="s">
        <v>1251</v>
      </c>
    </row>
    <row r="395" s="2" customFormat="1">
      <c r="A395" s="33"/>
      <c r="B395" s="34"/>
      <c r="C395" s="33"/>
      <c r="D395" s="172" t="s">
        <v>318</v>
      </c>
      <c r="E395" s="33"/>
      <c r="F395" s="186" t="s">
        <v>1252</v>
      </c>
      <c r="G395" s="33"/>
      <c r="H395" s="33"/>
      <c r="I395" s="33"/>
      <c r="J395" s="33"/>
      <c r="K395" s="33"/>
      <c r="L395" s="34"/>
      <c r="M395" s="187"/>
      <c r="N395" s="188"/>
      <c r="O395" s="67"/>
      <c r="P395" s="67"/>
      <c r="Q395" s="67"/>
      <c r="R395" s="67"/>
      <c r="S395" s="67"/>
      <c r="T395" s="68"/>
      <c r="U395" s="33"/>
      <c r="V395" s="33"/>
      <c r="W395" s="33"/>
      <c r="X395" s="33"/>
      <c r="Y395" s="33"/>
      <c r="Z395" s="33"/>
      <c r="AA395" s="33"/>
      <c r="AB395" s="33"/>
      <c r="AC395" s="33"/>
      <c r="AD395" s="33"/>
      <c r="AE395" s="33"/>
      <c r="AT395" s="19" t="s">
        <v>318</v>
      </c>
      <c r="AU395" s="19" t="s">
        <v>159</v>
      </c>
    </row>
    <row r="396" s="2" customFormat="1">
      <c r="A396" s="33"/>
      <c r="B396" s="34"/>
      <c r="C396" s="33"/>
      <c r="D396" s="172" t="s">
        <v>217</v>
      </c>
      <c r="E396" s="33"/>
      <c r="F396" s="186" t="s">
        <v>1253</v>
      </c>
      <c r="G396" s="33"/>
      <c r="H396" s="33"/>
      <c r="I396" s="33"/>
      <c r="J396" s="33"/>
      <c r="K396" s="33"/>
      <c r="L396" s="34"/>
      <c r="M396" s="187"/>
      <c r="N396" s="188"/>
      <c r="O396" s="67"/>
      <c r="P396" s="67"/>
      <c r="Q396" s="67"/>
      <c r="R396" s="67"/>
      <c r="S396" s="67"/>
      <c r="T396" s="68"/>
      <c r="U396" s="33"/>
      <c r="V396" s="33"/>
      <c r="W396" s="33"/>
      <c r="X396" s="33"/>
      <c r="Y396" s="33"/>
      <c r="Z396" s="33"/>
      <c r="AA396" s="33"/>
      <c r="AB396" s="33"/>
      <c r="AC396" s="33"/>
      <c r="AD396" s="33"/>
      <c r="AE396" s="33"/>
      <c r="AT396" s="19" t="s">
        <v>217</v>
      </c>
      <c r="AU396" s="19" t="s">
        <v>159</v>
      </c>
    </row>
    <row r="397" s="13" customFormat="1">
      <c r="A397" s="13"/>
      <c r="B397" s="171"/>
      <c r="C397" s="13"/>
      <c r="D397" s="172" t="s">
        <v>156</v>
      </c>
      <c r="E397" s="173" t="s">
        <v>3</v>
      </c>
      <c r="F397" s="174" t="s">
        <v>946</v>
      </c>
      <c r="G397" s="13"/>
      <c r="H397" s="175">
        <v>12</v>
      </c>
      <c r="I397" s="13"/>
      <c r="J397" s="13"/>
      <c r="K397" s="13"/>
      <c r="L397" s="171"/>
      <c r="M397" s="176"/>
      <c r="N397" s="177"/>
      <c r="O397" s="177"/>
      <c r="P397" s="177"/>
      <c r="Q397" s="177"/>
      <c r="R397" s="177"/>
      <c r="S397" s="177"/>
      <c r="T397" s="178"/>
      <c r="U397" s="13"/>
      <c r="V397" s="13"/>
      <c r="W397" s="13"/>
      <c r="X397" s="13"/>
      <c r="Y397" s="13"/>
      <c r="Z397" s="13"/>
      <c r="AA397" s="13"/>
      <c r="AB397" s="13"/>
      <c r="AC397" s="13"/>
      <c r="AD397" s="13"/>
      <c r="AE397" s="13"/>
      <c r="AT397" s="173" t="s">
        <v>156</v>
      </c>
      <c r="AU397" s="173" t="s">
        <v>159</v>
      </c>
      <c r="AV397" s="13" t="s">
        <v>89</v>
      </c>
      <c r="AW397" s="13" t="s">
        <v>41</v>
      </c>
      <c r="AX397" s="13" t="s">
        <v>79</v>
      </c>
      <c r="AY397" s="173" t="s">
        <v>142</v>
      </c>
    </row>
    <row r="398" s="14" customFormat="1">
      <c r="A398" s="14"/>
      <c r="B398" s="179"/>
      <c r="C398" s="14"/>
      <c r="D398" s="172" t="s">
        <v>156</v>
      </c>
      <c r="E398" s="180" t="s">
        <v>3</v>
      </c>
      <c r="F398" s="181" t="s">
        <v>158</v>
      </c>
      <c r="G398" s="14"/>
      <c r="H398" s="182">
        <v>12</v>
      </c>
      <c r="I398" s="14"/>
      <c r="J398" s="14"/>
      <c r="K398" s="14"/>
      <c r="L398" s="179"/>
      <c r="M398" s="183"/>
      <c r="N398" s="184"/>
      <c r="O398" s="184"/>
      <c r="P398" s="184"/>
      <c r="Q398" s="184"/>
      <c r="R398" s="184"/>
      <c r="S398" s="184"/>
      <c r="T398" s="185"/>
      <c r="U398" s="14"/>
      <c r="V398" s="14"/>
      <c r="W398" s="14"/>
      <c r="X398" s="14"/>
      <c r="Y398" s="14"/>
      <c r="Z398" s="14"/>
      <c r="AA398" s="14"/>
      <c r="AB398" s="14"/>
      <c r="AC398" s="14"/>
      <c r="AD398" s="14"/>
      <c r="AE398" s="14"/>
      <c r="AT398" s="180" t="s">
        <v>156</v>
      </c>
      <c r="AU398" s="180" t="s">
        <v>159</v>
      </c>
      <c r="AV398" s="14" t="s">
        <v>151</v>
      </c>
      <c r="AW398" s="14" t="s">
        <v>4</v>
      </c>
      <c r="AX398" s="14" t="s">
        <v>87</v>
      </c>
      <c r="AY398" s="180" t="s">
        <v>142</v>
      </c>
    </row>
    <row r="399" s="2" customFormat="1" ht="24" customHeight="1">
      <c r="A399" s="33"/>
      <c r="B399" s="158"/>
      <c r="C399" s="159" t="s">
        <v>1254</v>
      </c>
      <c r="D399" s="159" t="s">
        <v>145</v>
      </c>
      <c r="E399" s="160" t="s">
        <v>1255</v>
      </c>
      <c r="F399" s="161" t="s">
        <v>1256</v>
      </c>
      <c r="G399" s="162" t="s">
        <v>332</v>
      </c>
      <c r="H399" s="163">
        <v>288</v>
      </c>
      <c r="I399" s="164">
        <v>28.899999999999999</v>
      </c>
      <c r="J399" s="164">
        <f>ROUND(I399*H399,2)</f>
        <v>8323.2000000000007</v>
      </c>
      <c r="K399" s="161" t="s">
        <v>316</v>
      </c>
      <c r="L399" s="34"/>
      <c r="M399" s="165" t="s">
        <v>3</v>
      </c>
      <c r="N399" s="166" t="s">
        <v>52</v>
      </c>
      <c r="O399" s="167">
        <v>0.057000000000000002</v>
      </c>
      <c r="P399" s="167">
        <f>O399*H399</f>
        <v>16.416</v>
      </c>
      <c r="Q399" s="167">
        <v>0</v>
      </c>
      <c r="R399" s="167">
        <f>Q399*H399</f>
        <v>0</v>
      </c>
      <c r="S399" s="167">
        <v>0.098000000000000004</v>
      </c>
      <c r="T399" s="168">
        <f>S399*H399</f>
        <v>28.224</v>
      </c>
      <c r="U399" s="33"/>
      <c r="V399" s="33"/>
      <c r="W399" s="33"/>
      <c r="X399" s="33"/>
      <c r="Y399" s="33"/>
      <c r="Z399" s="33"/>
      <c r="AA399" s="33"/>
      <c r="AB399" s="33"/>
      <c r="AC399" s="33"/>
      <c r="AD399" s="33"/>
      <c r="AE399" s="33"/>
      <c r="AR399" s="169" t="s">
        <v>151</v>
      </c>
      <c r="AT399" s="169" t="s">
        <v>145</v>
      </c>
      <c r="AU399" s="169" t="s">
        <v>159</v>
      </c>
      <c r="AY399" s="19" t="s">
        <v>142</v>
      </c>
      <c r="BE399" s="170">
        <f>IF(N399="základní",J399,0)</f>
        <v>0</v>
      </c>
      <c r="BF399" s="170">
        <f>IF(N399="snížená",J399,0)</f>
        <v>0</v>
      </c>
      <c r="BG399" s="170">
        <f>IF(N399="zákl. přenesená",J399,0)</f>
        <v>8323.2000000000007</v>
      </c>
      <c r="BH399" s="170">
        <f>IF(N399="sníž. přenesená",J399,0)</f>
        <v>0</v>
      </c>
      <c r="BI399" s="170">
        <f>IF(N399="nulová",J399,0)</f>
        <v>0</v>
      </c>
      <c r="BJ399" s="19" t="s">
        <v>151</v>
      </c>
      <c r="BK399" s="170">
        <f>ROUND(I399*H399,2)</f>
        <v>8323.2000000000007</v>
      </c>
      <c r="BL399" s="19" t="s">
        <v>151</v>
      </c>
      <c r="BM399" s="169" t="s">
        <v>1257</v>
      </c>
    </row>
    <row r="400" s="2" customFormat="1">
      <c r="A400" s="33"/>
      <c r="B400" s="34"/>
      <c r="C400" s="33"/>
      <c r="D400" s="172" t="s">
        <v>318</v>
      </c>
      <c r="E400" s="33"/>
      <c r="F400" s="186" t="s">
        <v>1258</v>
      </c>
      <c r="G400" s="33"/>
      <c r="H400" s="33"/>
      <c r="I400" s="33"/>
      <c r="J400" s="33"/>
      <c r="K400" s="33"/>
      <c r="L400" s="34"/>
      <c r="M400" s="187"/>
      <c r="N400" s="188"/>
      <c r="O400" s="67"/>
      <c r="P400" s="67"/>
      <c r="Q400" s="67"/>
      <c r="R400" s="67"/>
      <c r="S400" s="67"/>
      <c r="T400" s="68"/>
      <c r="U400" s="33"/>
      <c r="V400" s="33"/>
      <c r="W400" s="33"/>
      <c r="X400" s="33"/>
      <c r="Y400" s="33"/>
      <c r="Z400" s="33"/>
      <c r="AA400" s="33"/>
      <c r="AB400" s="33"/>
      <c r="AC400" s="33"/>
      <c r="AD400" s="33"/>
      <c r="AE400" s="33"/>
      <c r="AT400" s="19" t="s">
        <v>318</v>
      </c>
      <c r="AU400" s="19" t="s">
        <v>159</v>
      </c>
    </row>
    <row r="401" s="13" customFormat="1">
      <c r="A401" s="13"/>
      <c r="B401" s="171"/>
      <c r="C401" s="13"/>
      <c r="D401" s="172" t="s">
        <v>156</v>
      </c>
      <c r="E401" s="173" t="s">
        <v>3</v>
      </c>
      <c r="F401" s="174" t="s">
        <v>1259</v>
      </c>
      <c r="G401" s="13"/>
      <c r="H401" s="175">
        <v>287</v>
      </c>
      <c r="I401" s="13"/>
      <c r="J401" s="13"/>
      <c r="K401" s="13"/>
      <c r="L401" s="171"/>
      <c r="M401" s="176"/>
      <c r="N401" s="177"/>
      <c r="O401" s="177"/>
      <c r="P401" s="177"/>
      <c r="Q401" s="177"/>
      <c r="R401" s="177"/>
      <c r="S401" s="177"/>
      <c r="T401" s="178"/>
      <c r="U401" s="13"/>
      <c r="V401" s="13"/>
      <c r="W401" s="13"/>
      <c r="X401" s="13"/>
      <c r="Y401" s="13"/>
      <c r="Z401" s="13"/>
      <c r="AA401" s="13"/>
      <c r="AB401" s="13"/>
      <c r="AC401" s="13"/>
      <c r="AD401" s="13"/>
      <c r="AE401" s="13"/>
      <c r="AT401" s="173" t="s">
        <v>156</v>
      </c>
      <c r="AU401" s="173" t="s">
        <v>159</v>
      </c>
      <c r="AV401" s="13" t="s">
        <v>89</v>
      </c>
      <c r="AW401" s="13" t="s">
        <v>41</v>
      </c>
      <c r="AX401" s="13" t="s">
        <v>79</v>
      </c>
      <c r="AY401" s="173" t="s">
        <v>142</v>
      </c>
    </row>
    <row r="402" s="13" customFormat="1">
      <c r="A402" s="13"/>
      <c r="B402" s="171"/>
      <c r="C402" s="13"/>
      <c r="D402" s="172" t="s">
        <v>156</v>
      </c>
      <c r="E402" s="173" t="s">
        <v>3</v>
      </c>
      <c r="F402" s="174" t="s">
        <v>1260</v>
      </c>
      <c r="G402" s="13"/>
      <c r="H402" s="175">
        <v>1</v>
      </c>
      <c r="I402" s="13"/>
      <c r="J402" s="13"/>
      <c r="K402" s="13"/>
      <c r="L402" s="171"/>
      <c r="M402" s="176"/>
      <c r="N402" s="177"/>
      <c r="O402" s="177"/>
      <c r="P402" s="177"/>
      <c r="Q402" s="177"/>
      <c r="R402" s="177"/>
      <c r="S402" s="177"/>
      <c r="T402" s="178"/>
      <c r="U402" s="13"/>
      <c r="V402" s="13"/>
      <c r="W402" s="13"/>
      <c r="X402" s="13"/>
      <c r="Y402" s="13"/>
      <c r="Z402" s="13"/>
      <c r="AA402" s="13"/>
      <c r="AB402" s="13"/>
      <c r="AC402" s="13"/>
      <c r="AD402" s="13"/>
      <c r="AE402" s="13"/>
      <c r="AT402" s="173" t="s">
        <v>156</v>
      </c>
      <c r="AU402" s="173" t="s">
        <v>159</v>
      </c>
      <c r="AV402" s="13" t="s">
        <v>89</v>
      </c>
      <c r="AW402" s="13" t="s">
        <v>41</v>
      </c>
      <c r="AX402" s="13" t="s">
        <v>79</v>
      </c>
      <c r="AY402" s="173" t="s">
        <v>142</v>
      </c>
    </row>
    <row r="403" s="14" customFormat="1">
      <c r="A403" s="14"/>
      <c r="B403" s="179"/>
      <c r="C403" s="14"/>
      <c r="D403" s="172" t="s">
        <v>156</v>
      </c>
      <c r="E403" s="180" t="s">
        <v>3</v>
      </c>
      <c r="F403" s="181" t="s">
        <v>158</v>
      </c>
      <c r="G403" s="14"/>
      <c r="H403" s="182">
        <v>288</v>
      </c>
      <c r="I403" s="14"/>
      <c r="J403" s="14"/>
      <c r="K403" s="14"/>
      <c r="L403" s="179"/>
      <c r="M403" s="183"/>
      <c r="N403" s="184"/>
      <c r="O403" s="184"/>
      <c r="P403" s="184"/>
      <c r="Q403" s="184"/>
      <c r="R403" s="184"/>
      <c r="S403" s="184"/>
      <c r="T403" s="185"/>
      <c r="U403" s="14"/>
      <c r="V403" s="14"/>
      <c r="W403" s="14"/>
      <c r="X403" s="14"/>
      <c r="Y403" s="14"/>
      <c r="Z403" s="14"/>
      <c r="AA403" s="14"/>
      <c r="AB403" s="14"/>
      <c r="AC403" s="14"/>
      <c r="AD403" s="14"/>
      <c r="AE403" s="14"/>
      <c r="AT403" s="180" t="s">
        <v>156</v>
      </c>
      <c r="AU403" s="180" t="s">
        <v>159</v>
      </c>
      <c r="AV403" s="14" t="s">
        <v>151</v>
      </c>
      <c r="AW403" s="14" t="s">
        <v>4</v>
      </c>
      <c r="AX403" s="14" t="s">
        <v>87</v>
      </c>
      <c r="AY403" s="180" t="s">
        <v>142</v>
      </c>
    </row>
    <row r="404" s="2" customFormat="1" ht="36" customHeight="1">
      <c r="A404" s="33"/>
      <c r="B404" s="158"/>
      <c r="C404" s="159" t="s">
        <v>1261</v>
      </c>
      <c r="D404" s="159" t="s">
        <v>145</v>
      </c>
      <c r="E404" s="160" t="s">
        <v>1262</v>
      </c>
      <c r="F404" s="161" t="s">
        <v>1263</v>
      </c>
      <c r="G404" s="162" t="s">
        <v>332</v>
      </c>
      <c r="H404" s="163">
        <v>835</v>
      </c>
      <c r="I404" s="164">
        <v>210</v>
      </c>
      <c r="J404" s="164">
        <f>ROUND(I404*H404,2)</f>
        <v>175350</v>
      </c>
      <c r="K404" s="161" t="s">
        <v>316</v>
      </c>
      <c r="L404" s="34"/>
      <c r="M404" s="165" t="s">
        <v>3</v>
      </c>
      <c r="N404" s="166" t="s">
        <v>52</v>
      </c>
      <c r="O404" s="167">
        <v>0.33100000000000002</v>
      </c>
      <c r="P404" s="167">
        <f>O404*H404</f>
        <v>276.38499999999999</v>
      </c>
      <c r="Q404" s="167">
        <v>0</v>
      </c>
      <c r="R404" s="167">
        <f>Q404*H404</f>
        <v>0</v>
      </c>
      <c r="S404" s="167">
        <v>0.625</v>
      </c>
      <c r="T404" s="168">
        <f>S404*H404</f>
        <v>521.875</v>
      </c>
      <c r="U404" s="33"/>
      <c r="V404" s="33"/>
      <c r="W404" s="33"/>
      <c r="X404" s="33"/>
      <c r="Y404" s="33"/>
      <c r="Z404" s="33"/>
      <c r="AA404" s="33"/>
      <c r="AB404" s="33"/>
      <c r="AC404" s="33"/>
      <c r="AD404" s="33"/>
      <c r="AE404" s="33"/>
      <c r="AR404" s="169" t="s">
        <v>151</v>
      </c>
      <c r="AT404" s="169" t="s">
        <v>145</v>
      </c>
      <c r="AU404" s="169" t="s">
        <v>159</v>
      </c>
      <c r="AY404" s="19" t="s">
        <v>142</v>
      </c>
      <c r="BE404" s="170">
        <f>IF(N404="základní",J404,0)</f>
        <v>0</v>
      </c>
      <c r="BF404" s="170">
        <f>IF(N404="snížená",J404,0)</f>
        <v>0</v>
      </c>
      <c r="BG404" s="170">
        <f>IF(N404="zákl. přenesená",J404,0)</f>
        <v>175350</v>
      </c>
      <c r="BH404" s="170">
        <f>IF(N404="sníž. přenesená",J404,0)</f>
        <v>0</v>
      </c>
      <c r="BI404" s="170">
        <f>IF(N404="nulová",J404,0)</f>
        <v>0</v>
      </c>
      <c r="BJ404" s="19" t="s">
        <v>151</v>
      </c>
      <c r="BK404" s="170">
        <f>ROUND(I404*H404,2)</f>
        <v>175350</v>
      </c>
      <c r="BL404" s="19" t="s">
        <v>151</v>
      </c>
      <c r="BM404" s="169" t="s">
        <v>1264</v>
      </c>
    </row>
    <row r="405" s="2" customFormat="1">
      <c r="A405" s="33"/>
      <c r="B405" s="34"/>
      <c r="C405" s="33"/>
      <c r="D405" s="172" t="s">
        <v>318</v>
      </c>
      <c r="E405" s="33"/>
      <c r="F405" s="186" t="s">
        <v>1258</v>
      </c>
      <c r="G405" s="33"/>
      <c r="H405" s="33"/>
      <c r="I405" s="33"/>
      <c r="J405" s="33"/>
      <c r="K405" s="33"/>
      <c r="L405" s="34"/>
      <c r="M405" s="187"/>
      <c r="N405" s="188"/>
      <c r="O405" s="67"/>
      <c r="P405" s="67"/>
      <c r="Q405" s="67"/>
      <c r="R405" s="67"/>
      <c r="S405" s="67"/>
      <c r="T405" s="68"/>
      <c r="U405" s="33"/>
      <c r="V405" s="33"/>
      <c r="W405" s="33"/>
      <c r="X405" s="33"/>
      <c r="Y405" s="33"/>
      <c r="Z405" s="33"/>
      <c r="AA405" s="33"/>
      <c r="AB405" s="33"/>
      <c r="AC405" s="33"/>
      <c r="AD405" s="33"/>
      <c r="AE405" s="33"/>
      <c r="AT405" s="19" t="s">
        <v>318</v>
      </c>
      <c r="AU405" s="19" t="s">
        <v>159</v>
      </c>
    </row>
    <row r="406" s="13" customFormat="1">
      <c r="A406" s="13"/>
      <c r="B406" s="171"/>
      <c r="C406" s="13"/>
      <c r="D406" s="172" t="s">
        <v>156</v>
      </c>
      <c r="E406" s="173" t="s">
        <v>3</v>
      </c>
      <c r="F406" s="174" t="s">
        <v>1265</v>
      </c>
      <c r="G406" s="13"/>
      <c r="H406" s="175">
        <v>835</v>
      </c>
      <c r="I406" s="13"/>
      <c r="J406" s="13"/>
      <c r="K406" s="13"/>
      <c r="L406" s="171"/>
      <c r="M406" s="176"/>
      <c r="N406" s="177"/>
      <c r="O406" s="177"/>
      <c r="P406" s="177"/>
      <c r="Q406" s="177"/>
      <c r="R406" s="177"/>
      <c r="S406" s="177"/>
      <c r="T406" s="178"/>
      <c r="U406" s="13"/>
      <c r="V406" s="13"/>
      <c r="W406" s="13"/>
      <c r="X406" s="13"/>
      <c r="Y406" s="13"/>
      <c r="Z406" s="13"/>
      <c r="AA406" s="13"/>
      <c r="AB406" s="13"/>
      <c r="AC406" s="13"/>
      <c r="AD406" s="13"/>
      <c r="AE406" s="13"/>
      <c r="AT406" s="173" t="s">
        <v>156</v>
      </c>
      <c r="AU406" s="173" t="s">
        <v>159</v>
      </c>
      <c r="AV406" s="13" t="s">
        <v>89</v>
      </c>
      <c r="AW406" s="13" t="s">
        <v>41</v>
      </c>
      <c r="AX406" s="13" t="s">
        <v>79</v>
      </c>
      <c r="AY406" s="173" t="s">
        <v>142</v>
      </c>
    </row>
    <row r="407" s="14" customFormat="1">
      <c r="A407" s="14"/>
      <c r="B407" s="179"/>
      <c r="C407" s="14"/>
      <c r="D407" s="172" t="s">
        <v>156</v>
      </c>
      <c r="E407" s="180" t="s">
        <v>3</v>
      </c>
      <c r="F407" s="181" t="s">
        <v>158</v>
      </c>
      <c r="G407" s="14"/>
      <c r="H407" s="182">
        <v>835</v>
      </c>
      <c r="I407" s="14"/>
      <c r="J407" s="14"/>
      <c r="K407" s="14"/>
      <c r="L407" s="179"/>
      <c r="M407" s="183"/>
      <c r="N407" s="184"/>
      <c r="O407" s="184"/>
      <c r="P407" s="184"/>
      <c r="Q407" s="184"/>
      <c r="R407" s="184"/>
      <c r="S407" s="184"/>
      <c r="T407" s="185"/>
      <c r="U407" s="14"/>
      <c r="V407" s="14"/>
      <c r="W407" s="14"/>
      <c r="X407" s="14"/>
      <c r="Y407" s="14"/>
      <c r="Z407" s="14"/>
      <c r="AA407" s="14"/>
      <c r="AB407" s="14"/>
      <c r="AC407" s="14"/>
      <c r="AD407" s="14"/>
      <c r="AE407" s="14"/>
      <c r="AT407" s="180" t="s">
        <v>156</v>
      </c>
      <c r="AU407" s="180" t="s">
        <v>159</v>
      </c>
      <c r="AV407" s="14" t="s">
        <v>151</v>
      </c>
      <c r="AW407" s="14" t="s">
        <v>4</v>
      </c>
      <c r="AX407" s="14" t="s">
        <v>87</v>
      </c>
      <c r="AY407" s="180" t="s">
        <v>142</v>
      </c>
    </row>
    <row r="408" s="2" customFormat="1" ht="36" customHeight="1">
      <c r="A408" s="33"/>
      <c r="B408" s="158"/>
      <c r="C408" s="159" t="s">
        <v>1266</v>
      </c>
      <c r="D408" s="159" t="s">
        <v>145</v>
      </c>
      <c r="E408" s="160" t="s">
        <v>1267</v>
      </c>
      <c r="F408" s="161" t="s">
        <v>1268</v>
      </c>
      <c r="G408" s="162" t="s">
        <v>332</v>
      </c>
      <c r="H408" s="163">
        <v>250</v>
      </c>
      <c r="I408" s="164">
        <v>233</v>
      </c>
      <c r="J408" s="164">
        <f>ROUND(I408*H408,2)</f>
        <v>58250</v>
      </c>
      <c r="K408" s="161" t="s">
        <v>316</v>
      </c>
      <c r="L408" s="34"/>
      <c r="M408" s="165" t="s">
        <v>3</v>
      </c>
      <c r="N408" s="166" t="s">
        <v>52</v>
      </c>
      <c r="O408" s="167">
        <v>0.36599999999999999</v>
      </c>
      <c r="P408" s="167">
        <f>O408*H408</f>
        <v>91.5</v>
      </c>
      <c r="Q408" s="167">
        <v>0</v>
      </c>
      <c r="R408" s="167">
        <f>Q408*H408</f>
        <v>0</v>
      </c>
      <c r="S408" s="167">
        <v>0.63</v>
      </c>
      <c r="T408" s="168">
        <f>S408*H408</f>
        <v>157.5</v>
      </c>
      <c r="U408" s="33"/>
      <c r="V408" s="33"/>
      <c r="W408" s="33"/>
      <c r="X408" s="33"/>
      <c r="Y408" s="33"/>
      <c r="Z408" s="33"/>
      <c r="AA408" s="33"/>
      <c r="AB408" s="33"/>
      <c r="AC408" s="33"/>
      <c r="AD408" s="33"/>
      <c r="AE408" s="33"/>
      <c r="AR408" s="169" t="s">
        <v>151</v>
      </c>
      <c r="AT408" s="169" t="s">
        <v>145</v>
      </c>
      <c r="AU408" s="169" t="s">
        <v>159</v>
      </c>
      <c r="AY408" s="19" t="s">
        <v>142</v>
      </c>
      <c r="BE408" s="170">
        <f>IF(N408="základní",J408,0)</f>
        <v>0</v>
      </c>
      <c r="BF408" s="170">
        <f>IF(N408="snížená",J408,0)</f>
        <v>0</v>
      </c>
      <c r="BG408" s="170">
        <f>IF(N408="zákl. přenesená",J408,0)</f>
        <v>58250</v>
      </c>
      <c r="BH408" s="170">
        <f>IF(N408="sníž. přenesená",J408,0)</f>
        <v>0</v>
      </c>
      <c r="BI408" s="170">
        <f>IF(N408="nulová",J408,0)</f>
        <v>0</v>
      </c>
      <c r="BJ408" s="19" t="s">
        <v>151</v>
      </c>
      <c r="BK408" s="170">
        <f>ROUND(I408*H408,2)</f>
        <v>58250</v>
      </c>
      <c r="BL408" s="19" t="s">
        <v>151</v>
      </c>
      <c r="BM408" s="169" t="s">
        <v>1269</v>
      </c>
    </row>
    <row r="409" s="2" customFormat="1">
      <c r="A409" s="33"/>
      <c r="B409" s="34"/>
      <c r="C409" s="33"/>
      <c r="D409" s="172" t="s">
        <v>318</v>
      </c>
      <c r="E409" s="33"/>
      <c r="F409" s="186" t="s">
        <v>1258</v>
      </c>
      <c r="G409" s="33"/>
      <c r="H409" s="33"/>
      <c r="I409" s="33"/>
      <c r="J409" s="33"/>
      <c r="K409" s="33"/>
      <c r="L409" s="34"/>
      <c r="M409" s="187"/>
      <c r="N409" s="188"/>
      <c r="O409" s="67"/>
      <c r="P409" s="67"/>
      <c r="Q409" s="67"/>
      <c r="R409" s="67"/>
      <c r="S409" s="67"/>
      <c r="T409" s="68"/>
      <c r="U409" s="33"/>
      <c r="V409" s="33"/>
      <c r="W409" s="33"/>
      <c r="X409" s="33"/>
      <c r="Y409" s="33"/>
      <c r="Z409" s="33"/>
      <c r="AA409" s="33"/>
      <c r="AB409" s="33"/>
      <c r="AC409" s="33"/>
      <c r="AD409" s="33"/>
      <c r="AE409" s="33"/>
      <c r="AT409" s="19" t="s">
        <v>318</v>
      </c>
      <c r="AU409" s="19" t="s">
        <v>159</v>
      </c>
    </row>
    <row r="410" s="13" customFormat="1">
      <c r="A410" s="13"/>
      <c r="B410" s="171"/>
      <c r="C410" s="13"/>
      <c r="D410" s="172" t="s">
        <v>156</v>
      </c>
      <c r="E410" s="173" t="s">
        <v>3</v>
      </c>
      <c r="F410" s="174" t="s">
        <v>1270</v>
      </c>
      <c r="G410" s="13"/>
      <c r="H410" s="175">
        <v>250</v>
      </c>
      <c r="I410" s="13"/>
      <c r="J410" s="13"/>
      <c r="K410" s="13"/>
      <c r="L410" s="171"/>
      <c r="M410" s="176"/>
      <c r="N410" s="177"/>
      <c r="O410" s="177"/>
      <c r="P410" s="177"/>
      <c r="Q410" s="177"/>
      <c r="R410" s="177"/>
      <c r="S410" s="177"/>
      <c r="T410" s="178"/>
      <c r="U410" s="13"/>
      <c r="V410" s="13"/>
      <c r="W410" s="13"/>
      <c r="X410" s="13"/>
      <c r="Y410" s="13"/>
      <c r="Z410" s="13"/>
      <c r="AA410" s="13"/>
      <c r="AB410" s="13"/>
      <c r="AC410" s="13"/>
      <c r="AD410" s="13"/>
      <c r="AE410" s="13"/>
      <c r="AT410" s="173" t="s">
        <v>156</v>
      </c>
      <c r="AU410" s="173" t="s">
        <v>159</v>
      </c>
      <c r="AV410" s="13" t="s">
        <v>89</v>
      </c>
      <c r="AW410" s="13" t="s">
        <v>41</v>
      </c>
      <c r="AX410" s="13" t="s">
        <v>79</v>
      </c>
      <c r="AY410" s="173" t="s">
        <v>142</v>
      </c>
    </row>
    <row r="411" s="14" customFormat="1">
      <c r="A411" s="14"/>
      <c r="B411" s="179"/>
      <c r="C411" s="14"/>
      <c r="D411" s="172" t="s">
        <v>156</v>
      </c>
      <c r="E411" s="180" t="s">
        <v>3</v>
      </c>
      <c r="F411" s="181" t="s">
        <v>158</v>
      </c>
      <c r="G411" s="14"/>
      <c r="H411" s="182">
        <v>250</v>
      </c>
      <c r="I411" s="14"/>
      <c r="J411" s="14"/>
      <c r="K411" s="14"/>
      <c r="L411" s="179"/>
      <c r="M411" s="183"/>
      <c r="N411" s="184"/>
      <c r="O411" s="184"/>
      <c r="P411" s="184"/>
      <c r="Q411" s="184"/>
      <c r="R411" s="184"/>
      <c r="S411" s="184"/>
      <c r="T411" s="185"/>
      <c r="U411" s="14"/>
      <c r="V411" s="14"/>
      <c r="W411" s="14"/>
      <c r="X411" s="14"/>
      <c r="Y411" s="14"/>
      <c r="Z411" s="14"/>
      <c r="AA411" s="14"/>
      <c r="AB411" s="14"/>
      <c r="AC411" s="14"/>
      <c r="AD411" s="14"/>
      <c r="AE411" s="14"/>
      <c r="AT411" s="180" t="s">
        <v>156</v>
      </c>
      <c r="AU411" s="180" t="s">
        <v>159</v>
      </c>
      <c r="AV411" s="14" t="s">
        <v>151</v>
      </c>
      <c r="AW411" s="14" t="s">
        <v>4</v>
      </c>
      <c r="AX411" s="14" t="s">
        <v>87</v>
      </c>
      <c r="AY411" s="180" t="s">
        <v>142</v>
      </c>
    </row>
    <row r="412" s="2" customFormat="1" ht="24" customHeight="1">
      <c r="A412" s="33"/>
      <c r="B412" s="158"/>
      <c r="C412" s="159" t="s">
        <v>1271</v>
      </c>
      <c r="D412" s="159" t="s">
        <v>145</v>
      </c>
      <c r="E412" s="160" t="s">
        <v>1272</v>
      </c>
      <c r="F412" s="161" t="s">
        <v>1273</v>
      </c>
      <c r="G412" s="162" t="s">
        <v>332</v>
      </c>
      <c r="H412" s="163">
        <v>4</v>
      </c>
      <c r="I412" s="164">
        <v>89.299999999999997</v>
      </c>
      <c r="J412" s="164">
        <f>ROUND(I412*H412,2)</f>
        <v>357.19999999999999</v>
      </c>
      <c r="K412" s="161" t="s">
        <v>316</v>
      </c>
      <c r="L412" s="34"/>
      <c r="M412" s="165" t="s">
        <v>3</v>
      </c>
      <c r="N412" s="166" t="s">
        <v>52</v>
      </c>
      <c r="O412" s="167">
        <v>0.025999999999999999</v>
      </c>
      <c r="P412" s="167">
        <f>O412*H412</f>
        <v>0.104</v>
      </c>
      <c r="Q412" s="167">
        <v>4.0000000000000003E-05</v>
      </c>
      <c r="R412" s="167">
        <f>Q412*H412</f>
        <v>0.00016000000000000001</v>
      </c>
      <c r="S412" s="167">
        <v>0.10299999999999999</v>
      </c>
      <c r="T412" s="168">
        <f>S412*H412</f>
        <v>0.41199999999999998</v>
      </c>
      <c r="U412" s="33"/>
      <c r="V412" s="33"/>
      <c r="W412" s="33"/>
      <c r="X412" s="33"/>
      <c r="Y412" s="33"/>
      <c r="Z412" s="33"/>
      <c r="AA412" s="33"/>
      <c r="AB412" s="33"/>
      <c r="AC412" s="33"/>
      <c r="AD412" s="33"/>
      <c r="AE412" s="33"/>
      <c r="AR412" s="169" t="s">
        <v>151</v>
      </c>
      <c r="AT412" s="169" t="s">
        <v>145</v>
      </c>
      <c r="AU412" s="169" t="s">
        <v>159</v>
      </c>
      <c r="AY412" s="19" t="s">
        <v>142</v>
      </c>
      <c r="BE412" s="170">
        <f>IF(N412="základní",J412,0)</f>
        <v>0</v>
      </c>
      <c r="BF412" s="170">
        <f>IF(N412="snížená",J412,0)</f>
        <v>0</v>
      </c>
      <c r="BG412" s="170">
        <f>IF(N412="zákl. přenesená",J412,0)</f>
        <v>357.19999999999999</v>
      </c>
      <c r="BH412" s="170">
        <f>IF(N412="sníž. přenesená",J412,0)</f>
        <v>0</v>
      </c>
      <c r="BI412" s="170">
        <f>IF(N412="nulová",J412,0)</f>
        <v>0</v>
      </c>
      <c r="BJ412" s="19" t="s">
        <v>151</v>
      </c>
      <c r="BK412" s="170">
        <f>ROUND(I412*H412,2)</f>
        <v>357.19999999999999</v>
      </c>
      <c r="BL412" s="19" t="s">
        <v>151</v>
      </c>
      <c r="BM412" s="169" t="s">
        <v>1274</v>
      </c>
    </row>
    <row r="413" s="2" customFormat="1">
      <c r="A413" s="33"/>
      <c r="B413" s="34"/>
      <c r="C413" s="33"/>
      <c r="D413" s="172" t="s">
        <v>318</v>
      </c>
      <c r="E413" s="33"/>
      <c r="F413" s="186" t="s">
        <v>1275</v>
      </c>
      <c r="G413" s="33"/>
      <c r="H413" s="33"/>
      <c r="I413" s="33"/>
      <c r="J413" s="33"/>
      <c r="K413" s="33"/>
      <c r="L413" s="34"/>
      <c r="M413" s="187"/>
      <c r="N413" s="188"/>
      <c r="O413" s="67"/>
      <c r="P413" s="67"/>
      <c r="Q413" s="67"/>
      <c r="R413" s="67"/>
      <c r="S413" s="67"/>
      <c r="T413" s="68"/>
      <c r="U413" s="33"/>
      <c r="V413" s="33"/>
      <c r="W413" s="33"/>
      <c r="X413" s="33"/>
      <c r="Y413" s="33"/>
      <c r="Z413" s="33"/>
      <c r="AA413" s="33"/>
      <c r="AB413" s="33"/>
      <c r="AC413" s="33"/>
      <c r="AD413" s="33"/>
      <c r="AE413" s="33"/>
      <c r="AT413" s="19" t="s">
        <v>318</v>
      </c>
      <c r="AU413" s="19" t="s">
        <v>159</v>
      </c>
    </row>
    <row r="414" s="13" customFormat="1">
      <c r="A414" s="13"/>
      <c r="B414" s="171"/>
      <c r="C414" s="13"/>
      <c r="D414" s="172" t="s">
        <v>156</v>
      </c>
      <c r="E414" s="173" t="s">
        <v>3</v>
      </c>
      <c r="F414" s="174" t="s">
        <v>1276</v>
      </c>
      <c r="G414" s="13"/>
      <c r="H414" s="175">
        <v>4</v>
      </c>
      <c r="I414" s="13"/>
      <c r="J414" s="13"/>
      <c r="K414" s="13"/>
      <c r="L414" s="171"/>
      <c r="M414" s="176"/>
      <c r="N414" s="177"/>
      <c r="O414" s="177"/>
      <c r="P414" s="177"/>
      <c r="Q414" s="177"/>
      <c r="R414" s="177"/>
      <c r="S414" s="177"/>
      <c r="T414" s="178"/>
      <c r="U414" s="13"/>
      <c r="V414" s="13"/>
      <c r="W414" s="13"/>
      <c r="X414" s="13"/>
      <c r="Y414" s="13"/>
      <c r="Z414" s="13"/>
      <c r="AA414" s="13"/>
      <c r="AB414" s="13"/>
      <c r="AC414" s="13"/>
      <c r="AD414" s="13"/>
      <c r="AE414" s="13"/>
      <c r="AT414" s="173" t="s">
        <v>156</v>
      </c>
      <c r="AU414" s="173" t="s">
        <v>159</v>
      </c>
      <c r="AV414" s="13" t="s">
        <v>89</v>
      </c>
      <c r="AW414" s="13" t="s">
        <v>41</v>
      </c>
      <c r="AX414" s="13" t="s">
        <v>79</v>
      </c>
      <c r="AY414" s="173" t="s">
        <v>142</v>
      </c>
    </row>
    <row r="415" s="14" customFormat="1">
      <c r="A415" s="14"/>
      <c r="B415" s="179"/>
      <c r="C415" s="14"/>
      <c r="D415" s="172" t="s">
        <v>156</v>
      </c>
      <c r="E415" s="180" t="s">
        <v>3</v>
      </c>
      <c r="F415" s="181" t="s">
        <v>158</v>
      </c>
      <c r="G415" s="14"/>
      <c r="H415" s="182">
        <v>4</v>
      </c>
      <c r="I415" s="14"/>
      <c r="J415" s="14"/>
      <c r="K415" s="14"/>
      <c r="L415" s="179"/>
      <c r="M415" s="183"/>
      <c r="N415" s="184"/>
      <c r="O415" s="184"/>
      <c r="P415" s="184"/>
      <c r="Q415" s="184"/>
      <c r="R415" s="184"/>
      <c r="S415" s="184"/>
      <c r="T415" s="185"/>
      <c r="U415" s="14"/>
      <c r="V415" s="14"/>
      <c r="W415" s="14"/>
      <c r="X415" s="14"/>
      <c r="Y415" s="14"/>
      <c r="Z415" s="14"/>
      <c r="AA415" s="14"/>
      <c r="AB415" s="14"/>
      <c r="AC415" s="14"/>
      <c r="AD415" s="14"/>
      <c r="AE415" s="14"/>
      <c r="AT415" s="180" t="s">
        <v>156</v>
      </c>
      <c r="AU415" s="180" t="s">
        <v>159</v>
      </c>
      <c r="AV415" s="14" t="s">
        <v>151</v>
      </c>
      <c r="AW415" s="14" t="s">
        <v>4</v>
      </c>
      <c r="AX415" s="14" t="s">
        <v>87</v>
      </c>
      <c r="AY415" s="180" t="s">
        <v>142</v>
      </c>
    </row>
    <row r="416" s="2" customFormat="1" ht="24" customHeight="1">
      <c r="A416" s="33"/>
      <c r="B416" s="158"/>
      <c r="C416" s="159" t="s">
        <v>1277</v>
      </c>
      <c r="D416" s="159" t="s">
        <v>145</v>
      </c>
      <c r="E416" s="160" t="s">
        <v>1278</v>
      </c>
      <c r="F416" s="161" t="s">
        <v>1279</v>
      </c>
      <c r="G416" s="162" t="s">
        <v>332</v>
      </c>
      <c r="H416" s="163">
        <v>22</v>
      </c>
      <c r="I416" s="164">
        <v>129</v>
      </c>
      <c r="J416" s="164">
        <f>ROUND(I416*H416,2)</f>
        <v>2838</v>
      </c>
      <c r="K416" s="161" t="s">
        <v>316</v>
      </c>
      <c r="L416" s="34"/>
      <c r="M416" s="165" t="s">
        <v>3</v>
      </c>
      <c r="N416" s="166" t="s">
        <v>52</v>
      </c>
      <c r="O416" s="167">
        <v>0.034000000000000002</v>
      </c>
      <c r="P416" s="167">
        <f>O416*H416</f>
        <v>0.748</v>
      </c>
      <c r="Q416" s="167">
        <v>9.0000000000000006E-05</v>
      </c>
      <c r="R416" s="167">
        <f>Q416*H416</f>
        <v>0.00198</v>
      </c>
      <c r="S416" s="167">
        <v>0.25600000000000001</v>
      </c>
      <c r="T416" s="168">
        <f>S416*H416</f>
        <v>5.6319999999999997</v>
      </c>
      <c r="U416" s="33"/>
      <c r="V416" s="33"/>
      <c r="W416" s="33"/>
      <c r="X416" s="33"/>
      <c r="Y416" s="33"/>
      <c r="Z416" s="33"/>
      <c r="AA416" s="33"/>
      <c r="AB416" s="33"/>
      <c r="AC416" s="33"/>
      <c r="AD416" s="33"/>
      <c r="AE416" s="33"/>
      <c r="AR416" s="169" t="s">
        <v>151</v>
      </c>
      <c r="AT416" s="169" t="s">
        <v>145</v>
      </c>
      <c r="AU416" s="169" t="s">
        <v>159</v>
      </c>
      <c r="AY416" s="19" t="s">
        <v>142</v>
      </c>
      <c r="BE416" s="170">
        <f>IF(N416="základní",J416,0)</f>
        <v>0</v>
      </c>
      <c r="BF416" s="170">
        <f>IF(N416="snížená",J416,0)</f>
        <v>0</v>
      </c>
      <c r="BG416" s="170">
        <f>IF(N416="zákl. přenesená",J416,0)</f>
        <v>2838</v>
      </c>
      <c r="BH416" s="170">
        <f>IF(N416="sníž. přenesená",J416,0)</f>
        <v>0</v>
      </c>
      <c r="BI416" s="170">
        <f>IF(N416="nulová",J416,0)</f>
        <v>0</v>
      </c>
      <c r="BJ416" s="19" t="s">
        <v>151</v>
      </c>
      <c r="BK416" s="170">
        <f>ROUND(I416*H416,2)</f>
        <v>2838</v>
      </c>
      <c r="BL416" s="19" t="s">
        <v>151</v>
      </c>
      <c r="BM416" s="169" t="s">
        <v>1280</v>
      </c>
    </row>
    <row r="417" s="2" customFormat="1">
      <c r="A417" s="33"/>
      <c r="B417" s="34"/>
      <c r="C417" s="33"/>
      <c r="D417" s="172" t="s">
        <v>318</v>
      </c>
      <c r="E417" s="33"/>
      <c r="F417" s="186" t="s">
        <v>1275</v>
      </c>
      <c r="G417" s="33"/>
      <c r="H417" s="33"/>
      <c r="I417" s="33"/>
      <c r="J417" s="33"/>
      <c r="K417" s="33"/>
      <c r="L417" s="34"/>
      <c r="M417" s="187"/>
      <c r="N417" s="188"/>
      <c r="O417" s="67"/>
      <c r="P417" s="67"/>
      <c r="Q417" s="67"/>
      <c r="R417" s="67"/>
      <c r="S417" s="67"/>
      <c r="T417" s="68"/>
      <c r="U417" s="33"/>
      <c r="V417" s="33"/>
      <c r="W417" s="33"/>
      <c r="X417" s="33"/>
      <c r="Y417" s="33"/>
      <c r="Z417" s="33"/>
      <c r="AA417" s="33"/>
      <c r="AB417" s="33"/>
      <c r="AC417" s="33"/>
      <c r="AD417" s="33"/>
      <c r="AE417" s="33"/>
      <c r="AT417" s="19" t="s">
        <v>318</v>
      </c>
      <c r="AU417" s="19" t="s">
        <v>159</v>
      </c>
    </row>
    <row r="418" s="13" customFormat="1">
      <c r="A418" s="13"/>
      <c r="B418" s="171"/>
      <c r="C418" s="13"/>
      <c r="D418" s="172" t="s">
        <v>156</v>
      </c>
      <c r="E418" s="173" t="s">
        <v>3</v>
      </c>
      <c r="F418" s="174" t="s">
        <v>1281</v>
      </c>
      <c r="G418" s="13"/>
      <c r="H418" s="175">
        <v>22</v>
      </c>
      <c r="I418" s="13"/>
      <c r="J418" s="13"/>
      <c r="K418" s="13"/>
      <c r="L418" s="171"/>
      <c r="M418" s="176"/>
      <c r="N418" s="177"/>
      <c r="O418" s="177"/>
      <c r="P418" s="177"/>
      <c r="Q418" s="177"/>
      <c r="R418" s="177"/>
      <c r="S418" s="177"/>
      <c r="T418" s="178"/>
      <c r="U418" s="13"/>
      <c r="V418" s="13"/>
      <c r="W418" s="13"/>
      <c r="X418" s="13"/>
      <c r="Y418" s="13"/>
      <c r="Z418" s="13"/>
      <c r="AA418" s="13"/>
      <c r="AB418" s="13"/>
      <c r="AC418" s="13"/>
      <c r="AD418" s="13"/>
      <c r="AE418" s="13"/>
      <c r="AT418" s="173" t="s">
        <v>156</v>
      </c>
      <c r="AU418" s="173" t="s">
        <v>159</v>
      </c>
      <c r="AV418" s="13" t="s">
        <v>89</v>
      </c>
      <c r="AW418" s="13" t="s">
        <v>41</v>
      </c>
      <c r="AX418" s="13" t="s">
        <v>79</v>
      </c>
      <c r="AY418" s="173" t="s">
        <v>142</v>
      </c>
    </row>
    <row r="419" s="14" customFormat="1">
      <c r="A419" s="14"/>
      <c r="B419" s="179"/>
      <c r="C419" s="14"/>
      <c r="D419" s="172" t="s">
        <v>156</v>
      </c>
      <c r="E419" s="180" t="s">
        <v>3</v>
      </c>
      <c r="F419" s="181" t="s">
        <v>158</v>
      </c>
      <c r="G419" s="14"/>
      <c r="H419" s="182">
        <v>22</v>
      </c>
      <c r="I419" s="14"/>
      <c r="J419" s="14"/>
      <c r="K419" s="14"/>
      <c r="L419" s="179"/>
      <c r="M419" s="183"/>
      <c r="N419" s="184"/>
      <c r="O419" s="184"/>
      <c r="P419" s="184"/>
      <c r="Q419" s="184"/>
      <c r="R419" s="184"/>
      <c r="S419" s="184"/>
      <c r="T419" s="185"/>
      <c r="U419" s="14"/>
      <c r="V419" s="14"/>
      <c r="W419" s="14"/>
      <c r="X419" s="14"/>
      <c r="Y419" s="14"/>
      <c r="Z419" s="14"/>
      <c r="AA419" s="14"/>
      <c r="AB419" s="14"/>
      <c r="AC419" s="14"/>
      <c r="AD419" s="14"/>
      <c r="AE419" s="14"/>
      <c r="AT419" s="180" t="s">
        <v>156</v>
      </c>
      <c r="AU419" s="180" t="s">
        <v>159</v>
      </c>
      <c r="AV419" s="14" t="s">
        <v>151</v>
      </c>
      <c r="AW419" s="14" t="s">
        <v>4</v>
      </c>
      <c r="AX419" s="14" t="s">
        <v>87</v>
      </c>
      <c r="AY419" s="180" t="s">
        <v>142</v>
      </c>
    </row>
    <row r="420" s="2" customFormat="1" ht="24" customHeight="1">
      <c r="A420" s="33"/>
      <c r="B420" s="158"/>
      <c r="C420" s="159" t="s">
        <v>1282</v>
      </c>
      <c r="D420" s="159" t="s">
        <v>145</v>
      </c>
      <c r="E420" s="160" t="s">
        <v>1283</v>
      </c>
      <c r="F420" s="161" t="s">
        <v>1284</v>
      </c>
      <c r="G420" s="162" t="s">
        <v>332</v>
      </c>
      <c r="H420" s="163">
        <v>26</v>
      </c>
      <c r="I420" s="164">
        <v>6.4299999999999997</v>
      </c>
      <c r="J420" s="164">
        <f>ROUND(I420*H420,2)</f>
        <v>167.18000000000001</v>
      </c>
      <c r="K420" s="161" t="s">
        <v>316</v>
      </c>
      <c r="L420" s="34"/>
      <c r="M420" s="165" t="s">
        <v>3</v>
      </c>
      <c r="N420" s="166" t="s">
        <v>52</v>
      </c>
      <c r="O420" s="167">
        <v>0.021999999999999999</v>
      </c>
      <c r="P420" s="167">
        <f>O420*H420</f>
        <v>0.57199999999999995</v>
      </c>
      <c r="Q420" s="167">
        <v>0</v>
      </c>
      <c r="R420" s="167">
        <f>Q420*H420</f>
        <v>0</v>
      </c>
      <c r="S420" s="167">
        <v>0.02</v>
      </c>
      <c r="T420" s="168">
        <f>S420*H420</f>
        <v>0.52000000000000002</v>
      </c>
      <c r="U420" s="33"/>
      <c r="V420" s="33"/>
      <c r="W420" s="33"/>
      <c r="X420" s="33"/>
      <c r="Y420" s="33"/>
      <c r="Z420" s="33"/>
      <c r="AA420" s="33"/>
      <c r="AB420" s="33"/>
      <c r="AC420" s="33"/>
      <c r="AD420" s="33"/>
      <c r="AE420" s="33"/>
      <c r="AR420" s="169" t="s">
        <v>151</v>
      </c>
      <c r="AT420" s="169" t="s">
        <v>145</v>
      </c>
      <c r="AU420" s="169" t="s">
        <v>159</v>
      </c>
      <c r="AY420" s="19" t="s">
        <v>142</v>
      </c>
      <c r="BE420" s="170">
        <f>IF(N420="základní",J420,0)</f>
        <v>0</v>
      </c>
      <c r="BF420" s="170">
        <f>IF(N420="snížená",J420,0)</f>
        <v>0</v>
      </c>
      <c r="BG420" s="170">
        <f>IF(N420="zákl. přenesená",J420,0)</f>
        <v>167.18000000000001</v>
      </c>
      <c r="BH420" s="170">
        <f>IF(N420="sníž. přenesená",J420,0)</f>
        <v>0</v>
      </c>
      <c r="BI420" s="170">
        <f>IF(N420="nulová",J420,0)</f>
        <v>0</v>
      </c>
      <c r="BJ420" s="19" t="s">
        <v>151</v>
      </c>
      <c r="BK420" s="170">
        <f>ROUND(I420*H420,2)</f>
        <v>167.18000000000001</v>
      </c>
      <c r="BL420" s="19" t="s">
        <v>151</v>
      </c>
      <c r="BM420" s="169" t="s">
        <v>1285</v>
      </c>
    </row>
    <row r="421" s="2" customFormat="1">
      <c r="A421" s="33"/>
      <c r="B421" s="34"/>
      <c r="C421" s="33"/>
      <c r="D421" s="172" t="s">
        <v>318</v>
      </c>
      <c r="E421" s="33"/>
      <c r="F421" s="186" t="s">
        <v>1286</v>
      </c>
      <c r="G421" s="33"/>
      <c r="H421" s="33"/>
      <c r="I421" s="33"/>
      <c r="J421" s="33"/>
      <c r="K421" s="33"/>
      <c r="L421" s="34"/>
      <c r="M421" s="187"/>
      <c r="N421" s="188"/>
      <c r="O421" s="67"/>
      <c r="P421" s="67"/>
      <c r="Q421" s="67"/>
      <c r="R421" s="67"/>
      <c r="S421" s="67"/>
      <c r="T421" s="68"/>
      <c r="U421" s="33"/>
      <c r="V421" s="33"/>
      <c r="W421" s="33"/>
      <c r="X421" s="33"/>
      <c r="Y421" s="33"/>
      <c r="Z421" s="33"/>
      <c r="AA421" s="33"/>
      <c r="AB421" s="33"/>
      <c r="AC421" s="33"/>
      <c r="AD421" s="33"/>
      <c r="AE421" s="33"/>
      <c r="AT421" s="19" t="s">
        <v>318</v>
      </c>
      <c r="AU421" s="19" t="s">
        <v>159</v>
      </c>
    </row>
    <row r="422" s="13" customFormat="1">
      <c r="A422" s="13"/>
      <c r="B422" s="171"/>
      <c r="C422" s="13"/>
      <c r="D422" s="172" t="s">
        <v>156</v>
      </c>
      <c r="E422" s="173" t="s">
        <v>3</v>
      </c>
      <c r="F422" s="174" t="s">
        <v>1287</v>
      </c>
      <c r="G422" s="13"/>
      <c r="H422" s="175">
        <v>26</v>
      </c>
      <c r="I422" s="13"/>
      <c r="J422" s="13"/>
      <c r="K422" s="13"/>
      <c r="L422" s="171"/>
      <c r="M422" s="176"/>
      <c r="N422" s="177"/>
      <c r="O422" s="177"/>
      <c r="P422" s="177"/>
      <c r="Q422" s="177"/>
      <c r="R422" s="177"/>
      <c r="S422" s="177"/>
      <c r="T422" s="178"/>
      <c r="U422" s="13"/>
      <c r="V422" s="13"/>
      <c r="W422" s="13"/>
      <c r="X422" s="13"/>
      <c r="Y422" s="13"/>
      <c r="Z422" s="13"/>
      <c r="AA422" s="13"/>
      <c r="AB422" s="13"/>
      <c r="AC422" s="13"/>
      <c r="AD422" s="13"/>
      <c r="AE422" s="13"/>
      <c r="AT422" s="173" t="s">
        <v>156</v>
      </c>
      <c r="AU422" s="173" t="s">
        <v>159</v>
      </c>
      <c r="AV422" s="13" t="s">
        <v>89</v>
      </c>
      <c r="AW422" s="13" t="s">
        <v>41</v>
      </c>
      <c r="AX422" s="13" t="s">
        <v>79</v>
      </c>
      <c r="AY422" s="173" t="s">
        <v>142</v>
      </c>
    </row>
    <row r="423" s="14" customFormat="1">
      <c r="A423" s="14"/>
      <c r="B423" s="179"/>
      <c r="C423" s="14"/>
      <c r="D423" s="172" t="s">
        <v>156</v>
      </c>
      <c r="E423" s="180" t="s">
        <v>3</v>
      </c>
      <c r="F423" s="181" t="s">
        <v>158</v>
      </c>
      <c r="G423" s="14"/>
      <c r="H423" s="182">
        <v>26</v>
      </c>
      <c r="I423" s="14"/>
      <c r="J423" s="14"/>
      <c r="K423" s="14"/>
      <c r="L423" s="179"/>
      <c r="M423" s="183"/>
      <c r="N423" s="184"/>
      <c r="O423" s="184"/>
      <c r="P423" s="184"/>
      <c r="Q423" s="184"/>
      <c r="R423" s="184"/>
      <c r="S423" s="184"/>
      <c r="T423" s="185"/>
      <c r="U423" s="14"/>
      <c r="V423" s="14"/>
      <c r="W423" s="14"/>
      <c r="X423" s="14"/>
      <c r="Y423" s="14"/>
      <c r="Z423" s="14"/>
      <c r="AA423" s="14"/>
      <c r="AB423" s="14"/>
      <c r="AC423" s="14"/>
      <c r="AD423" s="14"/>
      <c r="AE423" s="14"/>
      <c r="AT423" s="180" t="s">
        <v>156</v>
      </c>
      <c r="AU423" s="180" t="s">
        <v>159</v>
      </c>
      <c r="AV423" s="14" t="s">
        <v>151</v>
      </c>
      <c r="AW423" s="14" t="s">
        <v>4</v>
      </c>
      <c r="AX423" s="14" t="s">
        <v>87</v>
      </c>
      <c r="AY423" s="180" t="s">
        <v>142</v>
      </c>
    </row>
    <row r="424" s="2" customFormat="1" ht="24" customHeight="1">
      <c r="A424" s="33"/>
      <c r="B424" s="158"/>
      <c r="C424" s="159" t="s">
        <v>1288</v>
      </c>
      <c r="D424" s="159" t="s">
        <v>145</v>
      </c>
      <c r="E424" s="160" t="s">
        <v>1289</v>
      </c>
      <c r="F424" s="161" t="s">
        <v>1290</v>
      </c>
      <c r="G424" s="162" t="s">
        <v>228</v>
      </c>
      <c r="H424" s="163">
        <v>124</v>
      </c>
      <c r="I424" s="164">
        <v>58.299999999999997</v>
      </c>
      <c r="J424" s="164">
        <f>ROUND(I424*H424,2)</f>
        <v>7229.1999999999998</v>
      </c>
      <c r="K424" s="161" t="s">
        <v>316</v>
      </c>
      <c r="L424" s="34"/>
      <c r="M424" s="165" t="s">
        <v>3</v>
      </c>
      <c r="N424" s="166" t="s">
        <v>52</v>
      </c>
      <c r="O424" s="167">
        <v>0.13300000000000001</v>
      </c>
      <c r="P424" s="167">
        <f>O424*H424</f>
        <v>16.492000000000001</v>
      </c>
      <c r="Q424" s="167">
        <v>0</v>
      </c>
      <c r="R424" s="167">
        <f>Q424*H424</f>
        <v>0</v>
      </c>
      <c r="S424" s="167">
        <v>0.20499999999999999</v>
      </c>
      <c r="T424" s="168">
        <f>S424*H424</f>
        <v>25.419999999999998</v>
      </c>
      <c r="U424" s="33"/>
      <c r="V424" s="33"/>
      <c r="W424" s="33"/>
      <c r="X424" s="33"/>
      <c r="Y424" s="33"/>
      <c r="Z424" s="33"/>
      <c r="AA424" s="33"/>
      <c r="AB424" s="33"/>
      <c r="AC424" s="33"/>
      <c r="AD424" s="33"/>
      <c r="AE424" s="33"/>
      <c r="AR424" s="169" t="s">
        <v>151</v>
      </c>
      <c r="AT424" s="169" t="s">
        <v>145</v>
      </c>
      <c r="AU424" s="169" t="s">
        <v>159</v>
      </c>
      <c r="AY424" s="19" t="s">
        <v>142</v>
      </c>
      <c r="BE424" s="170">
        <f>IF(N424="základní",J424,0)</f>
        <v>0</v>
      </c>
      <c r="BF424" s="170">
        <f>IF(N424="snížená",J424,0)</f>
        <v>0</v>
      </c>
      <c r="BG424" s="170">
        <f>IF(N424="zákl. přenesená",J424,0)</f>
        <v>7229.1999999999998</v>
      </c>
      <c r="BH424" s="170">
        <f>IF(N424="sníž. přenesená",J424,0)</f>
        <v>0</v>
      </c>
      <c r="BI424" s="170">
        <f>IF(N424="nulová",J424,0)</f>
        <v>0</v>
      </c>
      <c r="BJ424" s="19" t="s">
        <v>151</v>
      </c>
      <c r="BK424" s="170">
        <f>ROUND(I424*H424,2)</f>
        <v>7229.1999999999998</v>
      </c>
      <c r="BL424" s="19" t="s">
        <v>151</v>
      </c>
      <c r="BM424" s="169" t="s">
        <v>1291</v>
      </c>
    </row>
    <row r="425" s="2" customFormat="1">
      <c r="A425" s="33"/>
      <c r="B425" s="34"/>
      <c r="C425" s="33"/>
      <c r="D425" s="172" t="s">
        <v>318</v>
      </c>
      <c r="E425" s="33"/>
      <c r="F425" s="186" t="s">
        <v>1292</v>
      </c>
      <c r="G425" s="33"/>
      <c r="H425" s="33"/>
      <c r="I425" s="33"/>
      <c r="J425" s="33"/>
      <c r="K425" s="33"/>
      <c r="L425" s="34"/>
      <c r="M425" s="187"/>
      <c r="N425" s="188"/>
      <c r="O425" s="67"/>
      <c r="P425" s="67"/>
      <c r="Q425" s="67"/>
      <c r="R425" s="67"/>
      <c r="S425" s="67"/>
      <c r="T425" s="68"/>
      <c r="U425" s="33"/>
      <c r="V425" s="33"/>
      <c r="W425" s="33"/>
      <c r="X425" s="33"/>
      <c r="Y425" s="33"/>
      <c r="Z425" s="33"/>
      <c r="AA425" s="33"/>
      <c r="AB425" s="33"/>
      <c r="AC425" s="33"/>
      <c r="AD425" s="33"/>
      <c r="AE425" s="33"/>
      <c r="AT425" s="19" t="s">
        <v>318</v>
      </c>
      <c r="AU425" s="19" t="s">
        <v>159</v>
      </c>
    </row>
    <row r="426" s="13" customFormat="1">
      <c r="A426" s="13"/>
      <c r="B426" s="171"/>
      <c r="C426" s="13"/>
      <c r="D426" s="172" t="s">
        <v>156</v>
      </c>
      <c r="E426" s="173" t="s">
        <v>3</v>
      </c>
      <c r="F426" s="174" t="s">
        <v>1293</v>
      </c>
      <c r="G426" s="13"/>
      <c r="H426" s="175">
        <v>124</v>
      </c>
      <c r="I426" s="13"/>
      <c r="J426" s="13"/>
      <c r="K426" s="13"/>
      <c r="L426" s="171"/>
      <c r="M426" s="176"/>
      <c r="N426" s="177"/>
      <c r="O426" s="177"/>
      <c r="P426" s="177"/>
      <c r="Q426" s="177"/>
      <c r="R426" s="177"/>
      <c r="S426" s="177"/>
      <c r="T426" s="178"/>
      <c r="U426" s="13"/>
      <c r="V426" s="13"/>
      <c r="W426" s="13"/>
      <c r="X426" s="13"/>
      <c r="Y426" s="13"/>
      <c r="Z426" s="13"/>
      <c r="AA426" s="13"/>
      <c r="AB426" s="13"/>
      <c r="AC426" s="13"/>
      <c r="AD426" s="13"/>
      <c r="AE426" s="13"/>
      <c r="AT426" s="173" t="s">
        <v>156</v>
      </c>
      <c r="AU426" s="173" t="s">
        <v>159</v>
      </c>
      <c r="AV426" s="13" t="s">
        <v>89</v>
      </c>
      <c r="AW426" s="13" t="s">
        <v>41</v>
      </c>
      <c r="AX426" s="13" t="s">
        <v>79</v>
      </c>
      <c r="AY426" s="173" t="s">
        <v>142</v>
      </c>
    </row>
    <row r="427" s="14" customFormat="1">
      <c r="A427" s="14"/>
      <c r="B427" s="179"/>
      <c r="C427" s="14"/>
      <c r="D427" s="172" t="s">
        <v>156</v>
      </c>
      <c r="E427" s="180" t="s">
        <v>3</v>
      </c>
      <c r="F427" s="181" t="s">
        <v>158</v>
      </c>
      <c r="G427" s="14"/>
      <c r="H427" s="182">
        <v>124</v>
      </c>
      <c r="I427" s="14"/>
      <c r="J427" s="14"/>
      <c r="K427" s="14"/>
      <c r="L427" s="179"/>
      <c r="M427" s="183"/>
      <c r="N427" s="184"/>
      <c r="O427" s="184"/>
      <c r="P427" s="184"/>
      <c r="Q427" s="184"/>
      <c r="R427" s="184"/>
      <c r="S427" s="184"/>
      <c r="T427" s="185"/>
      <c r="U427" s="14"/>
      <c r="V427" s="14"/>
      <c r="W427" s="14"/>
      <c r="X427" s="14"/>
      <c r="Y427" s="14"/>
      <c r="Z427" s="14"/>
      <c r="AA427" s="14"/>
      <c r="AB427" s="14"/>
      <c r="AC427" s="14"/>
      <c r="AD427" s="14"/>
      <c r="AE427" s="14"/>
      <c r="AT427" s="180" t="s">
        <v>156</v>
      </c>
      <c r="AU427" s="180" t="s">
        <v>159</v>
      </c>
      <c r="AV427" s="14" t="s">
        <v>151</v>
      </c>
      <c r="AW427" s="14" t="s">
        <v>4</v>
      </c>
      <c r="AX427" s="14" t="s">
        <v>87</v>
      </c>
      <c r="AY427" s="180" t="s">
        <v>142</v>
      </c>
    </row>
    <row r="428" s="2" customFormat="1" ht="16.5" customHeight="1">
      <c r="A428" s="33"/>
      <c r="B428" s="158"/>
      <c r="C428" s="159" t="s">
        <v>1294</v>
      </c>
      <c r="D428" s="159" t="s">
        <v>145</v>
      </c>
      <c r="E428" s="160" t="s">
        <v>1295</v>
      </c>
      <c r="F428" s="161" t="s">
        <v>1296</v>
      </c>
      <c r="G428" s="162" t="s">
        <v>315</v>
      </c>
      <c r="H428" s="163">
        <v>0.375</v>
      </c>
      <c r="I428" s="164">
        <v>1460</v>
      </c>
      <c r="J428" s="164">
        <f>ROUND(I428*H428,2)</f>
        <v>547.5</v>
      </c>
      <c r="K428" s="161" t="s">
        <v>316</v>
      </c>
      <c r="L428" s="34"/>
      <c r="M428" s="165" t="s">
        <v>3</v>
      </c>
      <c r="N428" s="166" t="s">
        <v>52</v>
      </c>
      <c r="O428" s="167">
        <v>4.9980000000000002</v>
      </c>
      <c r="P428" s="167">
        <f>O428*H428</f>
        <v>1.87425</v>
      </c>
      <c r="Q428" s="167">
        <v>0</v>
      </c>
      <c r="R428" s="167">
        <f>Q428*H428</f>
        <v>0</v>
      </c>
      <c r="S428" s="167">
        <v>0</v>
      </c>
      <c r="T428" s="168">
        <f>S428*H428</f>
        <v>0</v>
      </c>
      <c r="U428" s="33"/>
      <c r="V428" s="33"/>
      <c r="W428" s="33"/>
      <c r="X428" s="33"/>
      <c r="Y428" s="33"/>
      <c r="Z428" s="33"/>
      <c r="AA428" s="33"/>
      <c r="AB428" s="33"/>
      <c r="AC428" s="33"/>
      <c r="AD428" s="33"/>
      <c r="AE428" s="33"/>
      <c r="AR428" s="169" t="s">
        <v>151</v>
      </c>
      <c r="AT428" s="169" t="s">
        <v>145</v>
      </c>
      <c r="AU428" s="169" t="s">
        <v>159</v>
      </c>
      <c r="AY428" s="19" t="s">
        <v>142</v>
      </c>
      <c r="BE428" s="170">
        <f>IF(N428="základní",J428,0)</f>
        <v>0</v>
      </c>
      <c r="BF428" s="170">
        <f>IF(N428="snížená",J428,0)</f>
        <v>0</v>
      </c>
      <c r="BG428" s="170">
        <f>IF(N428="zákl. přenesená",J428,0)</f>
        <v>547.5</v>
      </c>
      <c r="BH428" s="170">
        <f>IF(N428="sníž. přenesená",J428,0)</f>
        <v>0</v>
      </c>
      <c r="BI428" s="170">
        <f>IF(N428="nulová",J428,0)</f>
        <v>0</v>
      </c>
      <c r="BJ428" s="19" t="s">
        <v>151</v>
      </c>
      <c r="BK428" s="170">
        <f>ROUND(I428*H428,2)</f>
        <v>547.5</v>
      </c>
      <c r="BL428" s="19" t="s">
        <v>151</v>
      </c>
      <c r="BM428" s="169" t="s">
        <v>1297</v>
      </c>
    </row>
    <row r="429" s="2" customFormat="1">
      <c r="A429" s="33"/>
      <c r="B429" s="34"/>
      <c r="C429" s="33"/>
      <c r="D429" s="172" t="s">
        <v>318</v>
      </c>
      <c r="E429" s="33"/>
      <c r="F429" s="186" t="s">
        <v>1298</v>
      </c>
      <c r="G429" s="33"/>
      <c r="H429" s="33"/>
      <c r="I429" s="33"/>
      <c r="J429" s="33"/>
      <c r="K429" s="33"/>
      <c r="L429" s="34"/>
      <c r="M429" s="187"/>
      <c r="N429" s="188"/>
      <c r="O429" s="67"/>
      <c r="P429" s="67"/>
      <c r="Q429" s="67"/>
      <c r="R429" s="67"/>
      <c r="S429" s="67"/>
      <c r="T429" s="68"/>
      <c r="U429" s="33"/>
      <c r="V429" s="33"/>
      <c r="W429" s="33"/>
      <c r="X429" s="33"/>
      <c r="Y429" s="33"/>
      <c r="Z429" s="33"/>
      <c r="AA429" s="33"/>
      <c r="AB429" s="33"/>
      <c r="AC429" s="33"/>
      <c r="AD429" s="33"/>
      <c r="AE429" s="33"/>
      <c r="AT429" s="19" t="s">
        <v>318</v>
      </c>
      <c r="AU429" s="19" t="s">
        <v>159</v>
      </c>
    </row>
    <row r="430" s="13" customFormat="1">
      <c r="A430" s="13"/>
      <c r="B430" s="171"/>
      <c r="C430" s="13"/>
      <c r="D430" s="172" t="s">
        <v>156</v>
      </c>
      <c r="E430" s="173" t="s">
        <v>3</v>
      </c>
      <c r="F430" s="174" t="s">
        <v>1299</v>
      </c>
      <c r="G430" s="13"/>
      <c r="H430" s="175">
        <v>0.375</v>
      </c>
      <c r="I430" s="13"/>
      <c r="J430" s="13"/>
      <c r="K430" s="13"/>
      <c r="L430" s="171"/>
      <c r="M430" s="176"/>
      <c r="N430" s="177"/>
      <c r="O430" s="177"/>
      <c r="P430" s="177"/>
      <c r="Q430" s="177"/>
      <c r="R430" s="177"/>
      <c r="S430" s="177"/>
      <c r="T430" s="178"/>
      <c r="U430" s="13"/>
      <c r="V430" s="13"/>
      <c r="W430" s="13"/>
      <c r="X430" s="13"/>
      <c r="Y430" s="13"/>
      <c r="Z430" s="13"/>
      <c r="AA430" s="13"/>
      <c r="AB430" s="13"/>
      <c r="AC430" s="13"/>
      <c r="AD430" s="13"/>
      <c r="AE430" s="13"/>
      <c r="AT430" s="173" t="s">
        <v>156</v>
      </c>
      <c r="AU430" s="173" t="s">
        <v>159</v>
      </c>
      <c r="AV430" s="13" t="s">
        <v>89</v>
      </c>
      <c r="AW430" s="13" t="s">
        <v>41</v>
      </c>
      <c r="AX430" s="13" t="s">
        <v>79</v>
      </c>
      <c r="AY430" s="173" t="s">
        <v>142</v>
      </c>
    </row>
    <row r="431" s="14" customFormat="1">
      <c r="A431" s="14"/>
      <c r="B431" s="179"/>
      <c r="C431" s="14"/>
      <c r="D431" s="172" t="s">
        <v>156</v>
      </c>
      <c r="E431" s="180" t="s">
        <v>3</v>
      </c>
      <c r="F431" s="181" t="s">
        <v>158</v>
      </c>
      <c r="G431" s="14"/>
      <c r="H431" s="182">
        <v>0.375</v>
      </c>
      <c r="I431" s="14"/>
      <c r="J431" s="14"/>
      <c r="K431" s="14"/>
      <c r="L431" s="179"/>
      <c r="M431" s="183"/>
      <c r="N431" s="184"/>
      <c r="O431" s="184"/>
      <c r="P431" s="184"/>
      <c r="Q431" s="184"/>
      <c r="R431" s="184"/>
      <c r="S431" s="184"/>
      <c r="T431" s="185"/>
      <c r="U431" s="14"/>
      <c r="V431" s="14"/>
      <c r="W431" s="14"/>
      <c r="X431" s="14"/>
      <c r="Y431" s="14"/>
      <c r="Z431" s="14"/>
      <c r="AA431" s="14"/>
      <c r="AB431" s="14"/>
      <c r="AC431" s="14"/>
      <c r="AD431" s="14"/>
      <c r="AE431" s="14"/>
      <c r="AT431" s="180" t="s">
        <v>156</v>
      </c>
      <c r="AU431" s="180" t="s">
        <v>159</v>
      </c>
      <c r="AV431" s="14" t="s">
        <v>151</v>
      </c>
      <c r="AW431" s="14" t="s">
        <v>4</v>
      </c>
      <c r="AX431" s="14" t="s">
        <v>87</v>
      </c>
      <c r="AY431" s="180" t="s">
        <v>142</v>
      </c>
    </row>
    <row r="432" s="2" customFormat="1" ht="16.5" customHeight="1">
      <c r="A432" s="33"/>
      <c r="B432" s="158"/>
      <c r="C432" s="159" t="s">
        <v>1300</v>
      </c>
      <c r="D432" s="159" t="s">
        <v>145</v>
      </c>
      <c r="E432" s="160" t="s">
        <v>1301</v>
      </c>
      <c r="F432" s="161" t="s">
        <v>1302</v>
      </c>
      <c r="G432" s="162" t="s">
        <v>332</v>
      </c>
      <c r="H432" s="163">
        <v>8.8000000000000007</v>
      </c>
      <c r="I432" s="164">
        <v>68.5</v>
      </c>
      <c r="J432" s="164">
        <f>ROUND(I432*H432,2)</f>
        <v>602.79999999999995</v>
      </c>
      <c r="K432" s="161" t="s">
        <v>316</v>
      </c>
      <c r="L432" s="34"/>
      <c r="M432" s="165" t="s">
        <v>3</v>
      </c>
      <c r="N432" s="166" t="s">
        <v>52</v>
      </c>
      <c r="O432" s="167">
        <v>0.17000000000000001</v>
      </c>
      <c r="P432" s="167">
        <f>O432*H432</f>
        <v>1.4960000000000002</v>
      </c>
      <c r="Q432" s="167">
        <v>0</v>
      </c>
      <c r="R432" s="167">
        <f>Q432*H432</f>
        <v>0</v>
      </c>
      <c r="S432" s="167">
        <v>0.0089999999999999993</v>
      </c>
      <c r="T432" s="168">
        <f>S432*H432</f>
        <v>0.079200000000000007</v>
      </c>
      <c r="U432" s="33"/>
      <c r="V432" s="33"/>
      <c r="W432" s="33"/>
      <c r="X432" s="33"/>
      <c r="Y432" s="33"/>
      <c r="Z432" s="33"/>
      <c r="AA432" s="33"/>
      <c r="AB432" s="33"/>
      <c r="AC432" s="33"/>
      <c r="AD432" s="33"/>
      <c r="AE432" s="33"/>
      <c r="AR432" s="169" t="s">
        <v>151</v>
      </c>
      <c r="AT432" s="169" t="s">
        <v>145</v>
      </c>
      <c r="AU432" s="169" t="s">
        <v>159</v>
      </c>
      <c r="AY432" s="19" t="s">
        <v>142</v>
      </c>
      <c r="BE432" s="170">
        <f>IF(N432="základní",J432,0)</f>
        <v>0</v>
      </c>
      <c r="BF432" s="170">
        <f>IF(N432="snížená",J432,0)</f>
        <v>0</v>
      </c>
      <c r="BG432" s="170">
        <f>IF(N432="zákl. přenesená",J432,0)</f>
        <v>602.79999999999995</v>
      </c>
      <c r="BH432" s="170">
        <f>IF(N432="sníž. přenesená",J432,0)</f>
        <v>0</v>
      </c>
      <c r="BI432" s="170">
        <f>IF(N432="nulová",J432,0)</f>
        <v>0</v>
      </c>
      <c r="BJ432" s="19" t="s">
        <v>151</v>
      </c>
      <c r="BK432" s="170">
        <f>ROUND(I432*H432,2)</f>
        <v>602.79999999999995</v>
      </c>
      <c r="BL432" s="19" t="s">
        <v>151</v>
      </c>
      <c r="BM432" s="169" t="s">
        <v>1303</v>
      </c>
    </row>
    <row r="433" s="13" customFormat="1">
      <c r="A433" s="13"/>
      <c r="B433" s="171"/>
      <c r="C433" s="13"/>
      <c r="D433" s="172" t="s">
        <v>156</v>
      </c>
      <c r="E433" s="173" t="s">
        <v>1304</v>
      </c>
      <c r="F433" s="174" t="s">
        <v>1305</v>
      </c>
      <c r="G433" s="13"/>
      <c r="H433" s="175">
        <v>8.8000000000000007</v>
      </c>
      <c r="I433" s="13"/>
      <c r="J433" s="13"/>
      <c r="K433" s="13"/>
      <c r="L433" s="171"/>
      <c r="M433" s="176"/>
      <c r="N433" s="177"/>
      <c r="O433" s="177"/>
      <c r="P433" s="177"/>
      <c r="Q433" s="177"/>
      <c r="R433" s="177"/>
      <c r="S433" s="177"/>
      <c r="T433" s="178"/>
      <c r="U433" s="13"/>
      <c r="V433" s="13"/>
      <c r="W433" s="13"/>
      <c r="X433" s="13"/>
      <c r="Y433" s="13"/>
      <c r="Z433" s="13"/>
      <c r="AA433" s="13"/>
      <c r="AB433" s="13"/>
      <c r="AC433" s="13"/>
      <c r="AD433" s="13"/>
      <c r="AE433" s="13"/>
      <c r="AT433" s="173" t="s">
        <v>156</v>
      </c>
      <c r="AU433" s="173" t="s">
        <v>159</v>
      </c>
      <c r="AV433" s="13" t="s">
        <v>89</v>
      </c>
      <c r="AW433" s="13" t="s">
        <v>41</v>
      </c>
      <c r="AX433" s="13" t="s">
        <v>79</v>
      </c>
      <c r="AY433" s="173" t="s">
        <v>142</v>
      </c>
    </row>
    <row r="434" s="14" customFormat="1">
      <c r="A434" s="14"/>
      <c r="B434" s="179"/>
      <c r="C434" s="14"/>
      <c r="D434" s="172" t="s">
        <v>156</v>
      </c>
      <c r="E434" s="180" t="s">
        <v>3</v>
      </c>
      <c r="F434" s="181" t="s">
        <v>158</v>
      </c>
      <c r="G434" s="14"/>
      <c r="H434" s="182">
        <v>8.8000000000000007</v>
      </c>
      <c r="I434" s="14"/>
      <c r="J434" s="14"/>
      <c r="K434" s="14"/>
      <c r="L434" s="179"/>
      <c r="M434" s="183"/>
      <c r="N434" s="184"/>
      <c r="O434" s="184"/>
      <c r="P434" s="184"/>
      <c r="Q434" s="184"/>
      <c r="R434" s="184"/>
      <c r="S434" s="184"/>
      <c r="T434" s="185"/>
      <c r="U434" s="14"/>
      <c r="V434" s="14"/>
      <c r="W434" s="14"/>
      <c r="X434" s="14"/>
      <c r="Y434" s="14"/>
      <c r="Z434" s="14"/>
      <c r="AA434" s="14"/>
      <c r="AB434" s="14"/>
      <c r="AC434" s="14"/>
      <c r="AD434" s="14"/>
      <c r="AE434" s="14"/>
      <c r="AT434" s="180" t="s">
        <v>156</v>
      </c>
      <c r="AU434" s="180" t="s">
        <v>159</v>
      </c>
      <c r="AV434" s="14" t="s">
        <v>151</v>
      </c>
      <c r="AW434" s="14" t="s">
        <v>4</v>
      </c>
      <c r="AX434" s="14" t="s">
        <v>87</v>
      </c>
      <c r="AY434" s="180" t="s">
        <v>142</v>
      </c>
    </row>
    <row r="435" s="2" customFormat="1" ht="16.5" customHeight="1">
      <c r="A435" s="33"/>
      <c r="B435" s="158"/>
      <c r="C435" s="159" t="s">
        <v>1306</v>
      </c>
      <c r="D435" s="159" t="s">
        <v>145</v>
      </c>
      <c r="E435" s="160" t="s">
        <v>1307</v>
      </c>
      <c r="F435" s="161" t="s">
        <v>1308</v>
      </c>
      <c r="G435" s="162" t="s">
        <v>332</v>
      </c>
      <c r="H435" s="163">
        <v>5.5999999999999996</v>
      </c>
      <c r="I435" s="164">
        <v>113</v>
      </c>
      <c r="J435" s="164">
        <f>ROUND(I435*H435,2)</f>
        <v>632.79999999999995</v>
      </c>
      <c r="K435" s="161" t="s">
        <v>316</v>
      </c>
      <c r="L435" s="34"/>
      <c r="M435" s="165" t="s">
        <v>3</v>
      </c>
      <c r="N435" s="166" t="s">
        <v>52</v>
      </c>
      <c r="O435" s="167">
        <v>0.23799999999999999</v>
      </c>
      <c r="P435" s="167">
        <f>O435*H435</f>
        <v>1.3327999999999998</v>
      </c>
      <c r="Q435" s="167">
        <v>0</v>
      </c>
      <c r="R435" s="167">
        <f>Q435*H435</f>
        <v>0</v>
      </c>
      <c r="S435" s="167">
        <v>0.0070000000000000001</v>
      </c>
      <c r="T435" s="168">
        <f>S435*H435</f>
        <v>0.039199999999999999</v>
      </c>
      <c r="U435" s="33"/>
      <c r="V435" s="33"/>
      <c r="W435" s="33"/>
      <c r="X435" s="33"/>
      <c r="Y435" s="33"/>
      <c r="Z435" s="33"/>
      <c r="AA435" s="33"/>
      <c r="AB435" s="33"/>
      <c r="AC435" s="33"/>
      <c r="AD435" s="33"/>
      <c r="AE435" s="33"/>
      <c r="AR435" s="169" t="s">
        <v>151</v>
      </c>
      <c r="AT435" s="169" t="s">
        <v>145</v>
      </c>
      <c r="AU435" s="169" t="s">
        <v>159</v>
      </c>
      <c r="AY435" s="19" t="s">
        <v>142</v>
      </c>
      <c r="BE435" s="170">
        <f>IF(N435="základní",J435,0)</f>
        <v>0</v>
      </c>
      <c r="BF435" s="170">
        <f>IF(N435="snížená",J435,0)</f>
        <v>0</v>
      </c>
      <c r="BG435" s="170">
        <f>IF(N435="zákl. přenesená",J435,0)</f>
        <v>632.79999999999995</v>
      </c>
      <c r="BH435" s="170">
        <f>IF(N435="sníž. přenesená",J435,0)</f>
        <v>0</v>
      </c>
      <c r="BI435" s="170">
        <f>IF(N435="nulová",J435,0)</f>
        <v>0</v>
      </c>
      <c r="BJ435" s="19" t="s">
        <v>151</v>
      </c>
      <c r="BK435" s="170">
        <f>ROUND(I435*H435,2)</f>
        <v>632.79999999999995</v>
      </c>
      <c r="BL435" s="19" t="s">
        <v>151</v>
      </c>
      <c r="BM435" s="169" t="s">
        <v>1309</v>
      </c>
    </row>
    <row r="436" s="13" customFormat="1">
      <c r="A436" s="13"/>
      <c r="B436" s="171"/>
      <c r="C436" s="13"/>
      <c r="D436" s="172" t="s">
        <v>156</v>
      </c>
      <c r="E436" s="173" t="s">
        <v>3</v>
      </c>
      <c r="F436" s="174" t="s">
        <v>1310</v>
      </c>
      <c r="G436" s="13"/>
      <c r="H436" s="175">
        <v>5.5999999999999996</v>
      </c>
      <c r="I436" s="13"/>
      <c r="J436" s="13"/>
      <c r="K436" s="13"/>
      <c r="L436" s="171"/>
      <c r="M436" s="176"/>
      <c r="N436" s="177"/>
      <c r="O436" s="177"/>
      <c r="P436" s="177"/>
      <c r="Q436" s="177"/>
      <c r="R436" s="177"/>
      <c r="S436" s="177"/>
      <c r="T436" s="178"/>
      <c r="U436" s="13"/>
      <c r="V436" s="13"/>
      <c r="W436" s="13"/>
      <c r="X436" s="13"/>
      <c r="Y436" s="13"/>
      <c r="Z436" s="13"/>
      <c r="AA436" s="13"/>
      <c r="AB436" s="13"/>
      <c r="AC436" s="13"/>
      <c r="AD436" s="13"/>
      <c r="AE436" s="13"/>
      <c r="AT436" s="173" t="s">
        <v>156</v>
      </c>
      <c r="AU436" s="173" t="s">
        <v>159</v>
      </c>
      <c r="AV436" s="13" t="s">
        <v>89</v>
      </c>
      <c r="AW436" s="13" t="s">
        <v>41</v>
      </c>
      <c r="AX436" s="13" t="s">
        <v>79</v>
      </c>
      <c r="AY436" s="173" t="s">
        <v>142</v>
      </c>
    </row>
    <row r="437" s="14" customFormat="1">
      <c r="A437" s="14"/>
      <c r="B437" s="179"/>
      <c r="C437" s="14"/>
      <c r="D437" s="172" t="s">
        <v>156</v>
      </c>
      <c r="E437" s="180" t="s">
        <v>3</v>
      </c>
      <c r="F437" s="181" t="s">
        <v>158</v>
      </c>
      <c r="G437" s="14"/>
      <c r="H437" s="182">
        <v>5.5999999999999996</v>
      </c>
      <c r="I437" s="14"/>
      <c r="J437" s="14"/>
      <c r="K437" s="14"/>
      <c r="L437" s="179"/>
      <c r="M437" s="183"/>
      <c r="N437" s="184"/>
      <c r="O437" s="184"/>
      <c r="P437" s="184"/>
      <c r="Q437" s="184"/>
      <c r="R437" s="184"/>
      <c r="S437" s="184"/>
      <c r="T437" s="185"/>
      <c r="U437" s="14"/>
      <c r="V437" s="14"/>
      <c r="W437" s="14"/>
      <c r="X437" s="14"/>
      <c r="Y437" s="14"/>
      <c r="Z437" s="14"/>
      <c r="AA437" s="14"/>
      <c r="AB437" s="14"/>
      <c r="AC437" s="14"/>
      <c r="AD437" s="14"/>
      <c r="AE437" s="14"/>
      <c r="AT437" s="180" t="s">
        <v>156</v>
      </c>
      <c r="AU437" s="180" t="s">
        <v>159</v>
      </c>
      <c r="AV437" s="14" t="s">
        <v>151</v>
      </c>
      <c r="AW437" s="14" t="s">
        <v>4</v>
      </c>
      <c r="AX437" s="14" t="s">
        <v>87</v>
      </c>
      <c r="AY437" s="180" t="s">
        <v>142</v>
      </c>
    </row>
    <row r="438" s="2" customFormat="1" ht="16.5" customHeight="1">
      <c r="A438" s="33"/>
      <c r="B438" s="158"/>
      <c r="C438" s="159" t="s">
        <v>1311</v>
      </c>
      <c r="D438" s="159" t="s">
        <v>145</v>
      </c>
      <c r="E438" s="160" t="s">
        <v>1312</v>
      </c>
      <c r="F438" s="161" t="s">
        <v>1313</v>
      </c>
      <c r="G438" s="162" t="s">
        <v>1027</v>
      </c>
      <c r="H438" s="163">
        <v>141.19999999999999</v>
      </c>
      <c r="I438" s="164">
        <v>23</v>
      </c>
      <c r="J438" s="164">
        <f>ROUND(I438*H438,2)</f>
        <v>3247.5999999999999</v>
      </c>
      <c r="K438" s="161" t="s">
        <v>316</v>
      </c>
      <c r="L438" s="34"/>
      <c r="M438" s="165" t="s">
        <v>3</v>
      </c>
      <c r="N438" s="166" t="s">
        <v>52</v>
      </c>
      <c r="O438" s="167">
        <v>0.057000000000000002</v>
      </c>
      <c r="P438" s="167">
        <f>O438*H438</f>
        <v>8.0483999999999991</v>
      </c>
      <c r="Q438" s="167">
        <v>0</v>
      </c>
      <c r="R438" s="167">
        <f>Q438*H438</f>
        <v>0</v>
      </c>
      <c r="S438" s="167">
        <v>0.001</v>
      </c>
      <c r="T438" s="168">
        <f>S438*H438</f>
        <v>0.14119999999999999</v>
      </c>
      <c r="U438" s="33"/>
      <c r="V438" s="33"/>
      <c r="W438" s="33"/>
      <c r="X438" s="33"/>
      <c r="Y438" s="33"/>
      <c r="Z438" s="33"/>
      <c r="AA438" s="33"/>
      <c r="AB438" s="33"/>
      <c r="AC438" s="33"/>
      <c r="AD438" s="33"/>
      <c r="AE438" s="33"/>
      <c r="AR438" s="169" t="s">
        <v>151</v>
      </c>
      <c r="AT438" s="169" t="s">
        <v>145</v>
      </c>
      <c r="AU438" s="169" t="s">
        <v>159</v>
      </c>
      <c r="AY438" s="19" t="s">
        <v>142</v>
      </c>
      <c r="BE438" s="170">
        <f>IF(N438="základní",J438,0)</f>
        <v>0</v>
      </c>
      <c r="BF438" s="170">
        <f>IF(N438="snížená",J438,0)</f>
        <v>0</v>
      </c>
      <c r="BG438" s="170">
        <f>IF(N438="zákl. přenesená",J438,0)</f>
        <v>3247.5999999999999</v>
      </c>
      <c r="BH438" s="170">
        <f>IF(N438="sníž. přenesená",J438,0)</f>
        <v>0</v>
      </c>
      <c r="BI438" s="170">
        <f>IF(N438="nulová",J438,0)</f>
        <v>0</v>
      </c>
      <c r="BJ438" s="19" t="s">
        <v>151</v>
      </c>
      <c r="BK438" s="170">
        <f>ROUND(I438*H438,2)</f>
        <v>3247.5999999999999</v>
      </c>
      <c r="BL438" s="19" t="s">
        <v>151</v>
      </c>
      <c r="BM438" s="169" t="s">
        <v>1314</v>
      </c>
    </row>
    <row r="439" s="2" customFormat="1">
      <c r="A439" s="33"/>
      <c r="B439" s="34"/>
      <c r="C439" s="33"/>
      <c r="D439" s="172" t="s">
        <v>318</v>
      </c>
      <c r="E439" s="33"/>
      <c r="F439" s="186" t="s">
        <v>1315</v>
      </c>
      <c r="G439" s="33"/>
      <c r="H439" s="33"/>
      <c r="I439" s="33"/>
      <c r="J439" s="33"/>
      <c r="K439" s="33"/>
      <c r="L439" s="34"/>
      <c r="M439" s="187"/>
      <c r="N439" s="188"/>
      <c r="O439" s="67"/>
      <c r="P439" s="67"/>
      <c r="Q439" s="67"/>
      <c r="R439" s="67"/>
      <c r="S439" s="67"/>
      <c r="T439" s="68"/>
      <c r="U439" s="33"/>
      <c r="V439" s="33"/>
      <c r="W439" s="33"/>
      <c r="X439" s="33"/>
      <c r="Y439" s="33"/>
      <c r="Z439" s="33"/>
      <c r="AA439" s="33"/>
      <c r="AB439" s="33"/>
      <c r="AC439" s="33"/>
      <c r="AD439" s="33"/>
      <c r="AE439" s="33"/>
      <c r="AT439" s="19" t="s">
        <v>318</v>
      </c>
      <c r="AU439" s="19" t="s">
        <v>159</v>
      </c>
    </row>
    <row r="440" s="13" customFormat="1">
      <c r="A440" s="13"/>
      <c r="B440" s="171"/>
      <c r="C440" s="13"/>
      <c r="D440" s="172" t="s">
        <v>156</v>
      </c>
      <c r="E440" s="173" t="s">
        <v>1316</v>
      </c>
      <c r="F440" s="174" t="s">
        <v>1317</v>
      </c>
      <c r="G440" s="13"/>
      <c r="H440" s="175">
        <v>141.19999999999999</v>
      </c>
      <c r="I440" s="13"/>
      <c r="J440" s="13"/>
      <c r="K440" s="13"/>
      <c r="L440" s="171"/>
      <c r="M440" s="176"/>
      <c r="N440" s="177"/>
      <c r="O440" s="177"/>
      <c r="P440" s="177"/>
      <c r="Q440" s="177"/>
      <c r="R440" s="177"/>
      <c r="S440" s="177"/>
      <c r="T440" s="178"/>
      <c r="U440" s="13"/>
      <c r="V440" s="13"/>
      <c r="W440" s="13"/>
      <c r="X440" s="13"/>
      <c r="Y440" s="13"/>
      <c r="Z440" s="13"/>
      <c r="AA440" s="13"/>
      <c r="AB440" s="13"/>
      <c r="AC440" s="13"/>
      <c r="AD440" s="13"/>
      <c r="AE440" s="13"/>
      <c r="AT440" s="173" t="s">
        <v>156</v>
      </c>
      <c r="AU440" s="173" t="s">
        <v>159</v>
      </c>
      <c r="AV440" s="13" t="s">
        <v>89</v>
      </c>
      <c r="AW440" s="13" t="s">
        <v>41</v>
      </c>
      <c r="AX440" s="13" t="s">
        <v>79</v>
      </c>
      <c r="AY440" s="173" t="s">
        <v>142</v>
      </c>
    </row>
    <row r="441" s="14" customFormat="1">
      <c r="A441" s="14"/>
      <c r="B441" s="179"/>
      <c r="C441" s="14"/>
      <c r="D441" s="172" t="s">
        <v>156</v>
      </c>
      <c r="E441" s="180" t="s">
        <v>3</v>
      </c>
      <c r="F441" s="181" t="s">
        <v>158</v>
      </c>
      <c r="G441" s="14"/>
      <c r="H441" s="182">
        <v>141.19999999999999</v>
      </c>
      <c r="I441" s="14"/>
      <c r="J441" s="14"/>
      <c r="K441" s="14"/>
      <c r="L441" s="179"/>
      <c r="M441" s="183"/>
      <c r="N441" s="184"/>
      <c r="O441" s="184"/>
      <c r="P441" s="184"/>
      <c r="Q441" s="184"/>
      <c r="R441" s="184"/>
      <c r="S441" s="184"/>
      <c r="T441" s="185"/>
      <c r="U441" s="14"/>
      <c r="V441" s="14"/>
      <c r="W441" s="14"/>
      <c r="X441" s="14"/>
      <c r="Y441" s="14"/>
      <c r="Z441" s="14"/>
      <c r="AA441" s="14"/>
      <c r="AB441" s="14"/>
      <c r="AC441" s="14"/>
      <c r="AD441" s="14"/>
      <c r="AE441" s="14"/>
      <c r="AT441" s="180" t="s">
        <v>156</v>
      </c>
      <c r="AU441" s="180" t="s">
        <v>159</v>
      </c>
      <c r="AV441" s="14" t="s">
        <v>151</v>
      </c>
      <c r="AW441" s="14" t="s">
        <v>4</v>
      </c>
      <c r="AX441" s="14" t="s">
        <v>87</v>
      </c>
      <c r="AY441" s="180" t="s">
        <v>142</v>
      </c>
    </row>
    <row r="442" s="12" customFormat="1" ht="22.8" customHeight="1">
      <c r="A442" s="12"/>
      <c r="B442" s="146"/>
      <c r="C442" s="12"/>
      <c r="D442" s="147" t="s">
        <v>78</v>
      </c>
      <c r="E442" s="156" t="s">
        <v>649</v>
      </c>
      <c r="F442" s="156" t="s">
        <v>650</v>
      </c>
      <c r="G442" s="12"/>
      <c r="H442" s="12"/>
      <c r="I442" s="12"/>
      <c r="J442" s="157">
        <f>BK442</f>
        <v>457807.07000000001</v>
      </c>
      <c r="K442" s="12"/>
      <c r="L442" s="146"/>
      <c r="M442" s="150"/>
      <c r="N442" s="151"/>
      <c r="O442" s="151"/>
      <c r="P442" s="152">
        <f>SUM(P443:P467)</f>
        <v>295.99455899999998</v>
      </c>
      <c r="Q442" s="151"/>
      <c r="R442" s="152">
        <f>SUM(R443:R467)</f>
        <v>0</v>
      </c>
      <c r="S442" s="151"/>
      <c r="T442" s="153">
        <f>SUM(T443:T467)</f>
        <v>0</v>
      </c>
      <c r="U442" s="12"/>
      <c r="V442" s="12"/>
      <c r="W442" s="12"/>
      <c r="X442" s="12"/>
      <c r="Y442" s="12"/>
      <c r="Z442" s="12"/>
      <c r="AA442" s="12"/>
      <c r="AB442" s="12"/>
      <c r="AC442" s="12"/>
      <c r="AD442" s="12"/>
      <c r="AE442" s="12"/>
      <c r="AR442" s="147" t="s">
        <v>87</v>
      </c>
      <c r="AT442" s="154" t="s">
        <v>78</v>
      </c>
      <c r="AU442" s="154" t="s">
        <v>87</v>
      </c>
      <c r="AY442" s="147" t="s">
        <v>142</v>
      </c>
      <c r="BK442" s="155">
        <f>SUM(BK443:BK467)</f>
        <v>457807.07000000001</v>
      </c>
    </row>
    <row r="443" s="2" customFormat="1" ht="24" customHeight="1">
      <c r="A443" s="33"/>
      <c r="B443" s="158"/>
      <c r="C443" s="159" t="s">
        <v>1318</v>
      </c>
      <c r="D443" s="159" t="s">
        <v>145</v>
      </c>
      <c r="E443" s="160" t="s">
        <v>1319</v>
      </c>
      <c r="F443" s="161" t="s">
        <v>1320</v>
      </c>
      <c r="G443" s="162" t="s">
        <v>354</v>
      </c>
      <c r="H443" s="163">
        <v>1.6100000000000001</v>
      </c>
      <c r="I443" s="164">
        <v>500</v>
      </c>
      <c r="J443" s="164">
        <f>ROUND(I443*H443,2)</f>
        <v>805</v>
      </c>
      <c r="K443" s="161" t="s">
        <v>316</v>
      </c>
      <c r="L443" s="34"/>
      <c r="M443" s="165" t="s">
        <v>3</v>
      </c>
      <c r="N443" s="166" t="s">
        <v>52</v>
      </c>
      <c r="O443" s="167">
        <v>0</v>
      </c>
      <c r="P443" s="167">
        <f>O443*H443</f>
        <v>0</v>
      </c>
      <c r="Q443" s="167">
        <v>0</v>
      </c>
      <c r="R443" s="167">
        <f>Q443*H443</f>
        <v>0</v>
      </c>
      <c r="S443" s="167">
        <v>0</v>
      </c>
      <c r="T443" s="168">
        <f>S443*H443</f>
        <v>0</v>
      </c>
      <c r="U443" s="33"/>
      <c r="V443" s="33"/>
      <c r="W443" s="33"/>
      <c r="X443" s="33"/>
      <c r="Y443" s="33"/>
      <c r="Z443" s="33"/>
      <c r="AA443" s="33"/>
      <c r="AB443" s="33"/>
      <c r="AC443" s="33"/>
      <c r="AD443" s="33"/>
      <c r="AE443" s="33"/>
      <c r="AR443" s="169" t="s">
        <v>151</v>
      </c>
      <c r="AT443" s="169" t="s">
        <v>145</v>
      </c>
      <c r="AU443" s="169" t="s">
        <v>89</v>
      </c>
      <c r="AY443" s="19" t="s">
        <v>142</v>
      </c>
      <c r="BE443" s="170">
        <f>IF(N443="základní",J443,0)</f>
        <v>0</v>
      </c>
      <c r="BF443" s="170">
        <f>IF(N443="snížená",J443,0)</f>
        <v>0</v>
      </c>
      <c r="BG443" s="170">
        <f>IF(N443="zákl. přenesená",J443,0)</f>
        <v>805</v>
      </c>
      <c r="BH443" s="170">
        <f>IF(N443="sníž. přenesená",J443,0)</f>
        <v>0</v>
      </c>
      <c r="BI443" s="170">
        <f>IF(N443="nulová",J443,0)</f>
        <v>0</v>
      </c>
      <c r="BJ443" s="19" t="s">
        <v>151</v>
      </c>
      <c r="BK443" s="170">
        <f>ROUND(I443*H443,2)</f>
        <v>805</v>
      </c>
      <c r="BL443" s="19" t="s">
        <v>151</v>
      </c>
      <c r="BM443" s="169" t="s">
        <v>1321</v>
      </c>
    </row>
    <row r="444" s="2" customFormat="1">
      <c r="A444" s="33"/>
      <c r="B444" s="34"/>
      <c r="C444" s="33"/>
      <c r="D444" s="172" t="s">
        <v>318</v>
      </c>
      <c r="E444" s="33"/>
      <c r="F444" s="186" t="s">
        <v>655</v>
      </c>
      <c r="G444" s="33"/>
      <c r="H444" s="33"/>
      <c r="I444" s="33"/>
      <c r="J444" s="33"/>
      <c r="K444" s="33"/>
      <c r="L444" s="34"/>
      <c r="M444" s="187"/>
      <c r="N444" s="188"/>
      <c r="O444" s="67"/>
      <c r="P444" s="67"/>
      <c r="Q444" s="67"/>
      <c r="R444" s="67"/>
      <c r="S444" s="67"/>
      <c r="T444" s="68"/>
      <c r="U444" s="33"/>
      <c r="V444" s="33"/>
      <c r="W444" s="33"/>
      <c r="X444" s="33"/>
      <c r="Y444" s="33"/>
      <c r="Z444" s="33"/>
      <c r="AA444" s="33"/>
      <c r="AB444" s="33"/>
      <c r="AC444" s="33"/>
      <c r="AD444" s="33"/>
      <c r="AE444" s="33"/>
      <c r="AT444" s="19" t="s">
        <v>318</v>
      </c>
      <c r="AU444" s="19" t="s">
        <v>89</v>
      </c>
    </row>
    <row r="445" s="13" customFormat="1">
      <c r="A445" s="13"/>
      <c r="B445" s="171"/>
      <c r="C445" s="13"/>
      <c r="D445" s="172" t="s">
        <v>156</v>
      </c>
      <c r="E445" s="173" t="s">
        <v>3</v>
      </c>
      <c r="F445" s="174" t="s">
        <v>1322</v>
      </c>
      <c r="G445" s="13"/>
      <c r="H445" s="175">
        <v>1.6100000000000001</v>
      </c>
      <c r="I445" s="13"/>
      <c r="J445" s="13"/>
      <c r="K445" s="13"/>
      <c r="L445" s="171"/>
      <c r="M445" s="176"/>
      <c r="N445" s="177"/>
      <c r="O445" s="177"/>
      <c r="P445" s="177"/>
      <c r="Q445" s="177"/>
      <c r="R445" s="177"/>
      <c r="S445" s="177"/>
      <c r="T445" s="178"/>
      <c r="U445" s="13"/>
      <c r="V445" s="13"/>
      <c r="W445" s="13"/>
      <c r="X445" s="13"/>
      <c r="Y445" s="13"/>
      <c r="Z445" s="13"/>
      <c r="AA445" s="13"/>
      <c r="AB445" s="13"/>
      <c r="AC445" s="13"/>
      <c r="AD445" s="13"/>
      <c r="AE445" s="13"/>
      <c r="AT445" s="173" t="s">
        <v>156</v>
      </c>
      <c r="AU445" s="173" t="s">
        <v>89</v>
      </c>
      <c r="AV445" s="13" t="s">
        <v>89</v>
      </c>
      <c r="AW445" s="13" t="s">
        <v>41</v>
      </c>
      <c r="AX445" s="13" t="s">
        <v>79</v>
      </c>
      <c r="AY445" s="173" t="s">
        <v>142</v>
      </c>
    </row>
    <row r="446" s="14" customFormat="1">
      <c r="A446" s="14"/>
      <c r="B446" s="179"/>
      <c r="C446" s="14"/>
      <c r="D446" s="172" t="s">
        <v>156</v>
      </c>
      <c r="E446" s="180" t="s">
        <v>3</v>
      </c>
      <c r="F446" s="181" t="s">
        <v>158</v>
      </c>
      <c r="G446" s="14"/>
      <c r="H446" s="182">
        <v>1.6100000000000001</v>
      </c>
      <c r="I446" s="14"/>
      <c r="J446" s="14"/>
      <c r="K446" s="14"/>
      <c r="L446" s="179"/>
      <c r="M446" s="183"/>
      <c r="N446" s="184"/>
      <c r="O446" s="184"/>
      <c r="P446" s="184"/>
      <c r="Q446" s="184"/>
      <c r="R446" s="184"/>
      <c r="S446" s="184"/>
      <c r="T446" s="185"/>
      <c r="U446" s="14"/>
      <c r="V446" s="14"/>
      <c r="W446" s="14"/>
      <c r="X446" s="14"/>
      <c r="Y446" s="14"/>
      <c r="Z446" s="14"/>
      <c r="AA446" s="14"/>
      <c r="AB446" s="14"/>
      <c r="AC446" s="14"/>
      <c r="AD446" s="14"/>
      <c r="AE446" s="14"/>
      <c r="AT446" s="180" t="s">
        <v>156</v>
      </c>
      <c r="AU446" s="180" t="s">
        <v>89</v>
      </c>
      <c r="AV446" s="14" t="s">
        <v>151</v>
      </c>
      <c r="AW446" s="14" t="s">
        <v>4</v>
      </c>
      <c r="AX446" s="14" t="s">
        <v>87</v>
      </c>
      <c r="AY446" s="180" t="s">
        <v>142</v>
      </c>
    </row>
    <row r="447" s="2" customFormat="1" ht="24" customHeight="1">
      <c r="A447" s="33"/>
      <c r="B447" s="158"/>
      <c r="C447" s="159" t="s">
        <v>1323</v>
      </c>
      <c r="D447" s="159" t="s">
        <v>145</v>
      </c>
      <c r="E447" s="160" t="s">
        <v>1324</v>
      </c>
      <c r="F447" s="161" t="s">
        <v>1325</v>
      </c>
      <c r="G447" s="162" t="s">
        <v>354</v>
      </c>
      <c r="H447" s="163">
        <v>157.5</v>
      </c>
      <c r="I447" s="164">
        <v>650</v>
      </c>
      <c r="J447" s="164">
        <f>ROUND(I447*H447,2)</f>
        <v>102375</v>
      </c>
      <c r="K447" s="161" t="s">
        <v>316</v>
      </c>
      <c r="L447" s="34"/>
      <c r="M447" s="165" t="s">
        <v>3</v>
      </c>
      <c r="N447" s="166" t="s">
        <v>52</v>
      </c>
      <c r="O447" s="167">
        <v>0</v>
      </c>
      <c r="P447" s="167">
        <f>O447*H447</f>
        <v>0</v>
      </c>
      <c r="Q447" s="167">
        <v>0</v>
      </c>
      <c r="R447" s="167">
        <f>Q447*H447</f>
        <v>0</v>
      </c>
      <c r="S447" s="167">
        <v>0</v>
      </c>
      <c r="T447" s="168">
        <f>S447*H447</f>
        <v>0</v>
      </c>
      <c r="U447" s="33"/>
      <c r="V447" s="33"/>
      <c r="W447" s="33"/>
      <c r="X447" s="33"/>
      <c r="Y447" s="33"/>
      <c r="Z447" s="33"/>
      <c r="AA447" s="33"/>
      <c r="AB447" s="33"/>
      <c r="AC447" s="33"/>
      <c r="AD447" s="33"/>
      <c r="AE447" s="33"/>
      <c r="AR447" s="169" t="s">
        <v>151</v>
      </c>
      <c r="AT447" s="169" t="s">
        <v>145</v>
      </c>
      <c r="AU447" s="169" t="s">
        <v>89</v>
      </c>
      <c r="AY447" s="19" t="s">
        <v>142</v>
      </c>
      <c r="BE447" s="170">
        <f>IF(N447="základní",J447,0)</f>
        <v>0</v>
      </c>
      <c r="BF447" s="170">
        <f>IF(N447="snížená",J447,0)</f>
        <v>0</v>
      </c>
      <c r="BG447" s="170">
        <f>IF(N447="zákl. přenesená",J447,0)</f>
        <v>102375</v>
      </c>
      <c r="BH447" s="170">
        <f>IF(N447="sníž. přenesená",J447,0)</f>
        <v>0</v>
      </c>
      <c r="BI447" s="170">
        <f>IF(N447="nulová",J447,0)</f>
        <v>0</v>
      </c>
      <c r="BJ447" s="19" t="s">
        <v>151</v>
      </c>
      <c r="BK447" s="170">
        <f>ROUND(I447*H447,2)</f>
        <v>102375</v>
      </c>
      <c r="BL447" s="19" t="s">
        <v>151</v>
      </c>
      <c r="BM447" s="169" t="s">
        <v>1326</v>
      </c>
    </row>
    <row r="448" s="2" customFormat="1">
      <c r="A448" s="33"/>
      <c r="B448" s="34"/>
      <c r="C448" s="33"/>
      <c r="D448" s="172" t="s">
        <v>318</v>
      </c>
      <c r="E448" s="33"/>
      <c r="F448" s="186" t="s">
        <v>1327</v>
      </c>
      <c r="G448" s="33"/>
      <c r="H448" s="33"/>
      <c r="I448" s="33"/>
      <c r="J448" s="33"/>
      <c r="K448" s="33"/>
      <c r="L448" s="34"/>
      <c r="M448" s="187"/>
      <c r="N448" s="188"/>
      <c r="O448" s="67"/>
      <c r="P448" s="67"/>
      <c r="Q448" s="67"/>
      <c r="R448" s="67"/>
      <c r="S448" s="67"/>
      <c r="T448" s="68"/>
      <c r="U448" s="33"/>
      <c r="V448" s="33"/>
      <c r="W448" s="33"/>
      <c r="X448" s="33"/>
      <c r="Y448" s="33"/>
      <c r="Z448" s="33"/>
      <c r="AA448" s="33"/>
      <c r="AB448" s="33"/>
      <c r="AC448" s="33"/>
      <c r="AD448" s="33"/>
      <c r="AE448" s="33"/>
      <c r="AT448" s="19" t="s">
        <v>318</v>
      </c>
      <c r="AU448" s="19" t="s">
        <v>89</v>
      </c>
    </row>
    <row r="449" s="13" customFormat="1">
      <c r="A449" s="13"/>
      <c r="B449" s="171"/>
      <c r="C449" s="13"/>
      <c r="D449" s="172" t="s">
        <v>156</v>
      </c>
      <c r="E449" s="173" t="s">
        <v>3</v>
      </c>
      <c r="F449" s="174" t="s">
        <v>1328</v>
      </c>
      <c r="G449" s="13"/>
      <c r="H449" s="175">
        <v>157.5</v>
      </c>
      <c r="I449" s="13"/>
      <c r="J449" s="13"/>
      <c r="K449" s="13"/>
      <c r="L449" s="171"/>
      <c r="M449" s="176"/>
      <c r="N449" s="177"/>
      <c r="O449" s="177"/>
      <c r="P449" s="177"/>
      <c r="Q449" s="177"/>
      <c r="R449" s="177"/>
      <c r="S449" s="177"/>
      <c r="T449" s="178"/>
      <c r="U449" s="13"/>
      <c r="V449" s="13"/>
      <c r="W449" s="13"/>
      <c r="X449" s="13"/>
      <c r="Y449" s="13"/>
      <c r="Z449" s="13"/>
      <c r="AA449" s="13"/>
      <c r="AB449" s="13"/>
      <c r="AC449" s="13"/>
      <c r="AD449" s="13"/>
      <c r="AE449" s="13"/>
      <c r="AT449" s="173" t="s">
        <v>156</v>
      </c>
      <c r="AU449" s="173" t="s">
        <v>89</v>
      </c>
      <c r="AV449" s="13" t="s">
        <v>89</v>
      </c>
      <c r="AW449" s="13" t="s">
        <v>41</v>
      </c>
      <c r="AX449" s="13" t="s">
        <v>79</v>
      </c>
      <c r="AY449" s="173" t="s">
        <v>142</v>
      </c>
    </row>
    <row r="450" s="14" customFormat="1">
      <c r="A450" s="14"/>
      <c r="B450" s="179"/>
      <c r="C450" s="14"/>
      <c r="D450" s="172" t="s">
        <v>156</v>
      </c>
      <c r="E450" s="180" t="s">
        <v>3</v>
      </c>
      <c r="F450" s="181" t="s">
        <v>158</v>
      </c>
      <c r="G450" s="14"/>
      <c r="H450" s="182">
        <v>157.5</v>
      </c>
      <c r="I450" s="14"/>
      <c r="J450" s="14"/>
      <c r="K450" s="14"/>
      <c r="L450" s="179"/>
      <c r="M450" s="183"/>
      <c r="N450" s="184"/>
      <c r="O450" s="184"/>
      <c r="P450" s="184"/>
      <c r="Q450" s="184"/>
      <c r="R450" s="184"/>
      <c r="S450" s="184"/>
      <c r="T450" s="185"/>
      <c r="U450" s="14"/>
      <c r="V450" s="14"/>
      <c r="W450" s="14"/>
      <c r="X450" s="14"/>
      <c r="Y450" s="14"/>
      <c r="Z450" s="14"/>
      <c r="AA450" s="14"/>
      <c r="AB450" s="14"/>
      <c r="AC450" s="14"/>
      <c r="AD450" s="14"/>
      <c r="AE450" s="14"/>
      <c r="AT450" s="180" t="s">
        <v>156</v>
      </c>
      <c r="AU450" s="180" t="s">
        <v>89</v>
      </c>
      <c r="AV450" s="14" t="s">
        <v>151</v>
      </c>
      <c r="AW450" s="14" t="s">
        <v>4</v>
      </c>
      <c r="AX450" s="14" t="s">
        <v>87</v>
      </c>
      <c r="AY450" s="180" t="s">
        <v>142</v>
      </c>
    </row>
    <row r="451" s="2" customFormat="1" ht="24" customHeight="1">
      <c r="A451" s="33"/>
      <c r="B451" s="158"/>
      <c r="C451" s="159" t="s">
        <v>1329</v>
      </c>
      <c r="D451" s="159" t="s">
        <v>145</v>
      </c>
      <c r="E451" s="160" t="s">
        <v>1330</v>
      </c>
      <c r="F451" s="161" t="s">
        <v>1331</v>
      </c>
      <c r="G451" s="162" t="s">
        <v>354</v>
      </c>
      <c r="H451" s="163">
        <v>34.268000000000001</v>
      </c>
      <c r="I451" s="164">
        <v>450</v>
      </c>
      <c r="J451" s="164">
        <f>ROUND(I451*H451,2)</f>
        <v>15420.6</v>
      </c>
      <c r="K451" s="161" t="s">
        <v>316</v>
      </c>
      <c r="L451" s="34"/>
      <c r="M451" s="165" t="s">
        <v>3</v>
      </c>
      <c r="N451" s="166" t="s">
        <v>52</v>
      </c>
      <c r="O451" s="167">
        <v>0</v>
      </c>
      <c r="P451" s="167">
        <f>O451*H451</f>
        <v>0</v>
      </c>
      <c r="Q451" s="167">
        <v>0</v>
      </c>
      <c r="R451" s="167">
        <f>Q451*H451</f>
        <v>0</v>
      </c>
      <c r="S451" s="167">
        <v>0</v>
      </c>
      <c r="T451" s="168">
        <f>S451*H451</f>
        <v>0</v>
      </c>
      <c r="U451" s="33"/>
      <c r="V451" s="33"/>
      <c r="W451" s="33"/>
      <c r="X451" s="33"/>
      <c r="Y451" s="33"/>
      <c r="Z451" s="33"/>
      <c r="AA451" s="33"/>
      <c r="AB451" s="33"/>
      <c r="AC451" s="33"/>
      <c r="AD451" s="33"/>
      <c r="AE451" s="33"/>
      <c r="AR451" s="169" t="s">
        <v>151</v>
      </c>
      <c r="AT451" s="169" t="s">
        <v>145</v>
      </c>
      <c r="AU451" s="169" t="s">
        <v>89</v>
      </c>
      <c r="AY451" s="19" t="s">
        <v>142</v>
      </c>
      <c r="BE451" s="170">
        <f>IF(N451="základní",J451,0)</f>
        <v>0</v>
      </c>
      <c r="BF451" s="170">
        <f>IF(N451="snížená",J451,0)</f>
        <v>0</v>
      </c>
      <c r="BG451" s="170">
        <f>IF(N451="zákl. přenesená",J451,0)</f>
        <v>15420.6</v>
      </c>
      <c r="BH451" s="170">
        <f>IF(N451="sníž. přenesená",J451,0)</f>
        <v>0</v>
      </c>
      <c r="BI451" s="170">
        <f>IF(N451="nulová",J451,0)</f>
        <v>0</v>
      </c>
      <c r="BJ451" s="19" t="s">
        <v>151</v>
      </c>
      <c r="BK451" s="170">
        <f>ROUND(I451*H451,2)</f>
        <v>15420.6</v>
      </c>
      <c r="BL451" s="19" t="s">
        <v>151</v>
      </c>
      <c r="BM451" s="169" t="s">
        <v>1332</v>
      </c>
    </row>
    <row r="452" s="2" customFormat="1">
      <c r="A452" s="33"/>
      <c r="B452" s="34"/>
      <c r="C452" s="33"/>
      <c r="D452" s="172" t="s">
        <v>318</v>
      </c>
      <c r="E452" s="33"/>
      <c r="F452" s="186" t="s">
        <v>1327</v>
      </c>
      <c r="G452" s="33"/>
      <c r="H452" s="33"/>
      <c r="I452" s="33"/>
      <c r="J452" s="33"/>
      <c r="K452" s="33"/>
      <c r="L452" s="34"/>
      <c r="M452" s="187"/>
      <c r="N452" s="188"/>
      <c r="O452" s="67"/>
      <c r="P452" s="67"/>
      <c r="Q452" s="67"/>
      <c r="R452" s="67"/>
      <c r="S452" s="67"/>
      <c r="T452" s="68"/>
      <c r="U452" s="33"/>
      <c r="V452" s="33"/>
      <c r="W452" s="33"/>
      <c r="X452" s="33"/>
      <c r="Y452" s="33"/>
      <c r="Z452" s="33"/>
      <c r="AA452" s="33"/>
      <c r="AB452" s="33"/>
      <c r="AC452" s="33"/>
      <c r="AD452" s="33"/>
      <c r="AE452" s="33"/>
      <c r="AT452" s="19" t="s">
        <v>318</v>
      </c>
      <c r="AU452" s="19" t="s">
        <v>89</v>
      </c>
    </row>
    <row r="453" s="13" customFormat="1">
      <c r="A453" s="13"/>
      <c r="B453" s="171"/>
      <c r="C453" s="13"/>
      <c r="D453" s="172" t="s">
        <v>156</v>
      </c>
      <c r="E453" s="173" t="s">
        <v>3</v>
      </c>
      <c r="F453" s="174" t="s">
        <v>1333</v>
      </c>
      <c r="G453" s="13"/>
      <c r="H453" s="175">
        <v>34.268000000000001</v>
      </c>
      <c r="I453" s="13"/>
      <c r="J453" s="13"/>
      <c r="K453" s="13"/>
      <c r="L453" s="171"/>
      <c r="M453" s="176"/>
      <c r="N453" s="177"/>
      <c r="O453" s="177"/>
      <c r="P453" s="177"/>
      <c r="Q453" s="177"/>
      <c r="R453" s="177"/>
      <c r="S453" s="177"/>
      <c r="T453" s="178"/>
      <c r="U453" s="13"/>
      <c r="V453" s="13"/>
      <c r="W453" s="13"/>
      <c r="X453" s="13"/>
      <c r="Y453" s="13"/>
      <c r="Z453" s="13"/>
      <c r="AA453" s="13"/>
      <c r="AB453" s="13"/>
      <c r="AC453" s="13"/>
      <c r="AD453" s="13"/>
      <c r="AE453" s="13"/>
      <c r="AT453" s="173" t="s">
        <v>156</v>
      </c>
      <c r="AU453" s="173" t="s">
        <v>89</v>
      </c>
      <c r="AV453" s="13" t="s">
        <v>89</v>
      </c>
      <c r="AW453" s="13" t="s">
        <v>41</v>
      </c>
      <c r="AX453" s="13" t="s">
        <v>79</v>
      </c>
      <c r="AY453" s="173" t="s">
        <v>142</v>
      </c>
    </row>
    <row r="454" s="14" customFormat="1">
      <c r="A454" s="14"/>
      <c r="B454" s="179"/>
      <c r="C454" s="14"/>
      <c r="D454" s="172" t="s">
        <v>156</v>
      </c>
      <c r="E454" s="180" t="s">
        <v>3</v>
      </c>
      <c r="F454" s="181" t="s">
        <v>158</v>
      </c>
      <c r="G454" s="14"/>
      <c r="H454" s="182">
        <v>34.268000000000001</v>
      </c>
      <c r="I454" s="14"/>
      <c r="J454" s="14"/>
      <c r="K454" s="14"/>
      <c r="L454" s="179"/>
      <c r="M454" s="183"/>
      <c r="N454" s="184"/>
      <c r="O454" s="184"/>
      <c r="P454" s="184"/>
      <c r="Q454" s="184"/>
      <c r="R454" s="184"/>
      <c r="S454" s="184"/>
      <c r="T454" s="185"/>
      <c r="U454" s="14"/>
      <c r="V454" s="14"/>
      <c r="W454" s="14"/>
      <c r="X454" s="14"/>
      <c r="Y454" s="14"/>
      <c r="Z454" s="14"/>
      <c r="AA454" s="14"/>
      <c r="AB454" s="14"/>
      <c r="AC454" s="14"/>
      <c r="AD454" s="14"/>
      <c r="AE454" s="14"/>
      <c r="AT454" s="180" t="s">
        <v>156</v>
      </c>
      <c r="AU454" s="180" t="s">
        <v>89</v>
      </c>
      <c r="AV454" s="14" t="s">
        <v>151</v>
      </c>
      <c r="AW454" s="14" t="s">
        <v>4</v>
      </c>
      <c r="AX454" s="14" t="s">
        <v>87</v>
      </c>
      <c r="AY454" s="180" t="s">
        <v>142</v>
      </c>
    </row>
    <row r="455" s="2" customFormat="1" ht="16.5" customHeight="1">
      <c r="A455" s="33"/>
      <c r="B455" s="158"/>
      <c r="C455" s="159" t="s">
        <v>1194</v>
      </c>
      <c r="D455" s="159" t="s">
        <v>145</v>
      </c>
      <c r="E455" s="160" t="s">
        <v>1334</v>
      </c>
      <c r="F455" s="161" t="s">
        <v>1335</v>
      </c>
      <c r="G455" s="162" t="s">
        <v>354</v>
      </c>
      <c r="H455" s="163">
        <v>0.375</v>
      </c>
      <c r="I455" s="164">
        <v>1800</v>
      </c>
      <c r="J455" s="164">
        <f>ROUND(I455*H455,2)</f>
        <v>675</v>
      </c>
      <c r="K455" s="161" t="s">
        <v>3</v>
      </c>
      <c r="L455" s="34"/>
      <c r="M455" s="165" t="s">
        <v>3</v>
      </c>
      <c r="N455" s="166" t="s">
        <v>52</v>
      </c>
      <c r="O455" s="167">
        <v>0</v>
      </c>
      <c r="P455" s="167">
        <f>O455*H455</f>
        <v>0</v>
      </c>
      <c r="Q455" s="167">
        <v>0</v>
      </c>
      <c r="R455" s="167">
        <f>Q455*H455</f>
        <v>0</v>
      </c>
      <c r="S455" s="167">
        <v>0</v>
      </c>
      <c r="T455" s="168">
        <f>S455*H455</f>
        <v>0</v>
      </c>
      <c r="U455" s="33"/>
      <c r="V455" s="33"/>
      <c r="W455" s="33"/>
      <c r="X455" s="33"/>
      <c r="Y455" s="33"/>
      <c r="Z455" s="33"/>
      <c r="AA455" s="33"/>
      <c r="AB455" s="33"/>
      <c r="AC455" s="33"/>
      <c r="AD455" s="33"/>
      <c r="AE455" s="33"/>
      <c r="AR455" s="169" t="s">
        <v>151</v>
      </c>
      <c r="AT455" s="169" t="s">
        <v>145</v>
      </c>
      <c r="AU455" s="169" t="s">
        <v>89</v>
      </c>
      <c r="AY455" s="19" t="s">
        <v>142</v>
      </c>
      <c r="BE455" s="170">
        <f>IF(N455="základní",J455,0)</f>
        <v>0</v>
      </c>
      <c r="BF455" s="170">
        <f>IF(N455="snížená",J455,0)</f>
        <v>0</v>
      </c>
      <c r="BG455" s="170">
        <f>IF(N455="zákl. přenesená",J455,0)</f>
        <v>675</v>
      </c>
      <c r="BH455" s="170">
        <f>IF(N455="sníž. přenesená",J455,0)</f>
        <v>0</v>
      </c>
      <c r="BI455" s="170">
        <f>IF(N455="nulová",J455,0)</f>
        <v>0</v>
      </c>
      <c r="BJ455" s="19" t="s">
        <v>151</v>
      </c>
      <c r="BK455" s="170">
        <f>ROUND(I455*H455,2)</f>
        <v>675</v>
      </c>
      <c r="BL455" s="19" t="s">
        <v>151</v>
      </c>
      <c r="BM455" s="169" t="s">
        <v>1336</v>
      </c>
    </row>
    <row r="456" s="13" customFormat="1">
      <c r="A456" s="13"/>
      <c r="B456" s="171"/>
      <c r="C456" s="13"/>
      <c r="D456" s="172" t="s">
        <v>156</v>
      </c>
      <c r="E456" s="173" t="s">
        <v>3</v>
      </c>
      <c r="F456" s="174" t="s">
        <v>1337</v>
      </c>
      <c r="G456" s="13"/>
      <c r="H456" s="175">
        <v>0.375</v>
      </c>
      <c r="I456" s="13"/>
      <c r="J456" s="13"/>
      <c r="K456" s="13"/>
      <c r="L456" s="171"/>
      <c r="M456" s="176"/>
      <c r="N456" s="177"/>
      <c r="O456" s="177"/>
      <c r="P456" s="177"/>
      <c r="Q456" s="177"/>
      <c r="R456" s="177"/>
      <c r="S456" s="177"/>
      <c r="T456" s="178"/>
      <c r="U456" s="13"/>
      <c r="V456" s="13"/>
      <c r="W456" s="13"/>
      <c r="X456" s="13"/>
      <c r="Y456" s="13"/>
      <c r="Z456" s="13"/>
      <c r="AA456" s="13"/>
      <c r="AB456" s="13"/>
      <c r="AC456" s="13"/>
      <c r="AD456" s="13"/>
      <c r="AE456" s="13"/>
      <c r="AT456" s="173" t="s">
        <v>156</v>
      </c>
      <c r="AU456" s="173" t="s">
        <v>89</v>
      </c>
      <c r="AV456" s="13" t="s">
        <v>89</v>
      </c>
      <c r="AW456" s="13" t="s">
        <v>41</v>
      </c>
      <c r="AX456" s="13" t="s">
        <v>79</v>
      </c>
      <c r="AY456" s="173" t="s">
        <v>142</v>
      </c>
    </row>
    <row r="457" s="14" customFormat="1">
      <c r="A457" s="14"/>
      <c r="B457" s="179"/>
      <c r="C457" s="14"/>
      <c r="D457" s="172" t="s">
        <v>156</v>
      </c>
      <c r="E457" s="180" t="s">
        <v>3</v>
      </c>
      <c r="F457" s="181" t="s">
        <v>158</v>
      </c>
      <c r="G457" s="14"/>
      <c r="H457" s="182">
        <v>0.375</v>
      </c>
      <c r="I457" s="14"/>
      <c r="J457" s="14"/>
      <c r="K457" s="14"/>
      <c r="L457" s="179"/>
      <c r="M457" s="183"/>
      <c r="N457" s="184"/>
      <c r="O457" s="184"/>
      <c r="P457" s="184"/>
      <c r="Q457" s="184"/>
      <c r="R457" s="184"/>
      <c r="S457" s="184"/>
      <c r="T457" s="185"/>
      <c r="U457" s="14"/>
      <c r="V457" s="14"/>
      <c r="W457" s="14"/>
      <c r="X457" s="14"/>
      <c r="Y457" s="14"/>
      <c r="Z457" s="14"/>
      <c r="AA457" s="14"/>
      <c r="AB457" s="14"/>
      <c r="AC457" s="14"/>
      <c r="AD457" s="14"/>
      <c r="AE457" s="14"/>
      <c r="AT457" s="180" t="s">
        <v>156</v>
      </c>
      <c r="AU457" s="180" t="s">
        <v>89</v>
      </c>
      <c r="AV457" s="14" t="s">
        <v>151</v>
      </c>
      <c r="AW457" s="14" t="s">
        <v>4</v>
      </c>
      <c r="AX457" s="14" t="s">
        <v>87</v>
      </c>
      <c r="AY457" s="180" t="s">
        <v>142</v>
      </c>
    </row>
    <row r="458" s="2" customFormat="1" ht="24" customHeight="1">
      <c r="A458" s="33"/>
      <c r="B458" s="158"/>
      <c r="C458" s="159" t="s">
        <v>1338</v>
      </c>
      <c r="D458" s="159" t="s">
        <v>145</v>
      </c>
      <c r="E458" s="160" t="s">
        <v>1339</v>
      </c>
      <c r="F458" s="161" t="s">
        <v>1340</v>
      </c>
      <c r="G458" s="162" t="s">
        <v>354</v>
      </c>
      <c r="H458" s="163">
        <v>548.08799999999997</v>
      </c>
      <c r="I458" s="164">
        <v>153</v>
      </c>
      <c r="J458" s="164">
        <f>ROUND(I458*H458,2)</f>
        <v>83857.460000000006</v>
      </c>
      <c r="K458" s="161" t="s">
        <v>316</v>
      </c>
      <c r="L458" s="34"/>
      <c r="M458" s="165" t="s">
        <v>3</v>
      </c>
      <c r="N458" s="166" t="s">
        <v>52</v>
      </c>
      <c r="O458" s="167">
        <v>0</v>
      </c>
      <c r="P458" s="167">
        <f>O458*H458</f>
        <v>0</v>
      </c>
      <c r="Q458" s="167">
        <v>0</v>
      </c>
      <c r="R458" s="167">
        <f>Q458*H458</f>
        <v>0</v>
      </c>
      <c r="S458" s="167">
        <v>0</v>
      </c>
      <c r="T458" s="168">
        <f>S458*H458</f>
        <v>0</v>
      </c>
      <c r="U458" s="33"/>
      <c r="V458" s="33"/>
      <c r="W458" s="33"/>
      <c r="X458" s="33"/>
      <c r="Y458" s="33"/>
      <c r="Z458" s="33"/>
      <c r="AA458" s="33"/>
      <c r="AB458" s="33"/>
      <c r="AC458" s="33"/>
      <c r="AD458" s="33"/>
      <c r="AE458" s="33"/>
      <c r="AR458" s="169" t="s">
        <v>151</v>
      </c>
      <c r="AT458" s="169" t="s">
        <v>145</v>
      </c>
      <c r="AU458" s="169" t="s">
        <v>89</v>
      </c>
      <c r="AY458" s="19" t="s">
        <v>142</v>
      </c>
      <c r="BE458" s="170">
        <f>IF(N458="základní",J458,0)</f>
        <v>0</v>
      </c>
      <c r="BF458" s="170">
        <f>IF(N458="snížená",J458,0)</f>
        <v>0</v>
      </c>
      <c r="BG458" s="170">
        <f>IF(N458="zákl. přenesená",J458,0)</f>
        <v>83857.460000000006</v>
      </c>
      <c r="BH458" s="170">
        <f>IF(N458="sníž. přenesená",J458,0)</f>
        <v>0</v>
      </c>
      <c r="BI458" s="170">
        <f>IF(N458="nulová",J458,0)</f>
        <v>0</v>
      </c>
      <c r="BJ458" s="19" t="s">
        <v>151</v>
      </c>
      <c r="BK458" s="170">
        <f>ROUND(I458*H458,2)</f>
        <v>83857.460000000006</v>
      </c>
      <c r="BL458" s="19" t="s">
        <v>151</v>
      </c>
      <c r="BM458" s="169" t="s">
        <v>1341</v>
      </c>
    </row>
    <row r="459" s="2" customFormat="1">
      <c r="A459" s="33"/>
      <c r="B459" s="34"/>
      <c r="C459" s="33"/>
      <c r="D459" s="172" t="s">
        <v>318</v>
      </c>
      <c r="E459" s="33"/>
      <c r="F459" s="186" t="s">
        <v>1327</v>
      </c>
      <c r="G459" s="33"/>
      <c r="H459" s="33"/>
      <c r="I459" s="33"/>
      <c r="J459" s="33"/>
      <c r="K459" s="33"/>
      <c r="L459" s="34"/>
      <c r="M459" s="187"/>
      <c r="N459" s="188"/>
      <c r="O459" s="67"/>
      <c r="P459" s="67"/>
      <c r="Q459" s="67"/>
      <c r="R459" s="67"/>
      <c r="S459" s="67"/>
      <c r="T459" s="68"/>
      <c r="U459" s="33"/>
      <c r="V459" s="33"/>
      <c r="W459" s="33"/>
      <c r="X459" s="33"/>
      <c r="Y459" s="33"/>
      <c r="Z459" s="33"/>
      <c r="AA459" s="33"/>
      <c r="AB459" s="33"/>
      <c r="AC459" s="33"/>
      <c r="AD459" s="33"/>
      <c r="AE459" s="33"/>
      <c r="AT459" s="19" t="s">
        <v>318</v>
      </c>
      <c r="AU459" s="19" t="s">
        <v>89</v>
      </c>
    </row>
    <row r="460" s="13" customFormat="1">
      <c r="A460" s="13"/>
      <c r="B460" s="171"/>
      <c r="C460" s="13"/>
      <c r="D460" s="172" t="s">
        <v>156</v>
      </c>
      <c r="E460" s="173" t="s">
        <v>3</v>
      </c>
      <c r="F460" s="174" t="s">
        <v>1342</v>
      </c>
      <c r="G460" s="13"/>
      <c r="H460" s="175">
        <v>548.08799999999997</v>
      </c>
      <c r="I460" s="13"/>
      <c r="J460" s="13"/>
      <c r="K460" s="13"/>
      <c r="L460" s="171"/>
      <c r="M460" s="176"/>
      <c r="N460" s="177"/>
      <c r="O460" s="177"/>
      <c r="P460" s="177"/>
      <c r="Q460" s="177"/>
      <c r="R460" s="177"/>
      <c r="S460" s="177"/>
      <c r="T460" s="178"/>
      <c r="U460" s="13"/>
      <c r="V460" s="13"/>
      <c r="W460" s="13"/>
      <c r="X460" s="13"/>
      <c r="Y460" s="13"/>
      <c r="Z460" s="13"/>
      <c r="AA460" s="13"/>
      <c r="AB460" s="13"/>
      <c r="AC460" s="13"/>
      <c r="AD460" s="13"/>
      <c r="AE460" s="13"/>
      <c r="AT460" s="173" t="s">
        <v>156</v>
      </c>
      <c r="AU460" s="173" t="s">
        <v>89</v>
      </c>
      <c r="AV460" s="13" t="s">
        <v>89</v>
      </c>
      <c r="AW460" s="13" t="s">
        <v>41</v>
      </c>
      <c r="AX460" s="13" t="s">
        <v>79</v>
      </c>
      <c r="AY460" s="173" t="s">
        <v>142</v>
      </c>
    </row>
    <row r="461" s="14" customFormat="1">
      <c r="A461" s="14"/>
      <c r="B461" s="179"/>
      <c r="C461" s="14"/>
      <c r="D461" s="172" t="s">
        <v>156</v>
      </c>
      <c r="E461" s="180" t="s">
        <v>3</v>
      </c>
      <c r="F461" s="181" t="s">
        <v>158</v>
      </c>
      <c r="G461" s="14"/>
      <c r="H461" s="182">
        <v>548.08799999999997</v>
      </c>
      <c r="I461" s="14"/>
      <c r="J461" s="14"/>
      <c r="K461" s="14"/>
      <c r="L461" s="179"/>
      <c r="M461" s="183"/>
      <c r="N461" s="184"/>
      <c r="O461" s="184"/>
      <c r="P461" s="184"/>
      <c r="Q461" s="184"/>
      <c r="R461" s="184"/>
      <c r="S461" s="184"/>
      <c r="T461" s="185"/>
      <c r="U461" s="14"/>
      <c r="V461" s="14"/>
      <c r="W461" s="14"/>
      <c r="X461" s="14"/>
      <c r="Y461" s="14"/>
      <c r="Z461" s="14"/>
      <c r="AA461" s="14"/>
      <c r="AB461" s="14"/>
      <c r="AC461" s="14"/>
      <c r="AD461" s="14"/>
      <c r="AE461" s="14"/>
      <c r="AT461" s="180" t="s">
        <v>156</v>
      </c>
      <c r="AU461" s="180" t="s">
        <v>89</v>
      </c>
      <c r="AV461" s="14" t="s">
        <v>151</v>
      </c>
      <c r="AW461" s="14" t="s">
        <v>4</v>
      </c>
      <c r="AX461" s="14" t="s">
        <v>87</v>
      </c>
      <c r="AY461" s="180" t="s">
        <v>142</v>
      </c>
    </row>
    <row r="462" s="2" customFormat="1" ht="24" customHeight="1">
      <c r="A462" s="33"/>
      <c r="B462" s="158"/>
      <c r="C462" s="159" t="s">
        <v>1343</v>
      </c>
      <c r="D462" s="159" t="s">
        <v>145</v>
      </c>
      <c r="E462" s="160" t="s">
        <v>658</v>
      </c>
      <c r="F462" s="161" t="s">
        <v>659</v>
      </c>
      <c r="G462" s="162" t="s">
        <v>354</v>
      </c>
      <c r="H462" s="163">
        <v>741.84100000000001</v>
      </c>
      <c r="I462" s="164">
        <v>112</v>
      </c>
      <c r="J462" s="164">
        <f>ROUND(I462*H462,2)</f>
        <v>83086.190000000002</v>
      </c>
      <c r="K462" s="161" t="s">
        <v>316</v>
      </c>
      <c r="L462" s="34"/>
      <c r="M462" s="165" t="s">
        <v>3</v>
      </c>
      <c r="N462" s="166" t="s">
        <v>52</v>
      </c>
      <c r="O462" s="167">
        <v>0.246</v>
      </c>
      <c r="P462" s="167">
        <f>O462*H462</f>
        <v>182.492886</v>
      </c>
      <c r="Q462" s="167">
        <v>0</v>
      </c>
      <c r="R462" s="167">
        <f>Q462*H462</f>
        <v>0</v>
      </c>
      <c r="S462" s="167">
        <v>0</v>
      </c>
      <c r="T462" s="168">
        <f>S462*H462</f>
        <v>0</v>
      </c>
      <c r="U462" s="33"/>
      <c r="V462" s="33"/>
      <c r="W462" s="33"/>
      <c r="X462" s="33"/>
      <c r="Y462" s="33"/>
      <c r="Z462" s="33"/>
      <c r="AA462" s="33"/>
      <c r="AB462" s="33"/>
      <c r="AC462" s="33"/>
      <c r="AD462" s="33"/>
      <c r="AE462" s="33"/>
      <c r="AR462" s="169" t="s">
        <v>151</v>
      </c>
      <c r="AT462" s="169" t="s">
        <v>145</v>
      </c>
      <c r="AU462" s="169" t="s">
        <v>89</v>
      </c>
      <c r="AY462" s="19" t="s">
        <v>142</v>
      </c>
      <c r="BE462" s="170">
        <f>IF(N462="základní",J462,0)</f>
        <v>0</v>
      </c>
      <c r="BF462" s="170">
        <f>IF(N462="snížená",J462,0)</f>
        <v>0</v>
      </c>
      <c r="BG462" s="170">
        <f>IF(N462="zákl. přenesená",J462,0)</f>
        <v>83086.190000000002</v>
      </c>
      <c r="BH462" s="170">
        <f>IF(N462="sníž. přenesená",J462,0)</f>
        <v>0</v>
      </c>
      <c r="BI462" s="170">
        <f>IF(N462="nulová",J462,0)</f>
        <v>0</v>
      </c>
      <c r="BJ462" s="19" t="s">
        <v>151</v>
      </c>
      <c r="BK462" s="170">
        <f>ROUND(I462*H462,2)</f>
        <v>83086.190000000002</v>
      </c>
      <c r="BL462" s="19" t="s">
        <v>151</v>
      </c>
      <c r="BM462" s="169" t="s">
        <v>1344</v>
      </c>
    </row>
    <row r="463" s="2" customFormat="1">
      <c r="A463" s="33"/>
      <c r="B463" s="34"/>
      <c r="C463" s="33"/>
      <c r="D463" s="172" t="s">
        <v>318</v>
      </c>
      <c r="E463" s="33"/>
      <c r="F463" s="186" t="s">
        <v>661</v>
      </c>
      <c r="G463" s="33"/>
      <c r="H463" s="33"/>
      <c r="I463" s="33"/>
      <c r="J463" s="33"/>
      <c r="K463" s="33"/>
      <c r="L463" s="34"/>
      <c r="M463" s="187"/>
      <c r="N463" s="188"/>
      <c r="O463" s="67"/>
      <c r="P463" s="67"/>
      <c r="Q463" s="67"/>
      <c r="R463" s="67"/>
      <c r="S463" s="67"/>
      <c r="T463" s="68"/>
      <c r="U463" s="33"/>
      <c r="V463" s="33"/>
      <c r="W463" s="33"/>
      <c r="X463" s="33"/>
      <c r="Y463" s="33"/>
      <c r="Z463" s="33"/>
      <c r="AA463" s="33"/>
      <c r="AB463" s="33"/>
      <c r="AC463" s="33"/>
      <c r="AD463" s="33"/>
      <c r="AE463" s="33"/>
      <c r="AT463" s="19" t="s">
        <v>318</v>
      </c>
      <c r="AU463" s="19" t="s">
        <v>89</v>
      </c>
    </row>
    <row r="464" s="2" customFormat="1" ht="24" customHeight="1">
      <c r="A464" s="33"/>
      <c r="B464" s="158"/>
      <c r="C464" s="159" t="s">
        <v>1345</v>
      </c>
      <c r="D464" s="159" t="s">
        <v>145</v>
      </c>
      <c r="E464" s="160" t="s">
        <v>663</v>
      </c>
      <c r="F464" s="161" t="s">
        <v>664</v>
      </c>
      <c r="G464" s="162" t="s">
        <v>354</v>
      </c>
      <c r="H464" s="163">
        <v>6676.5690000000004</v>
      </c>
      <c r="I464" s="164">
        <v>25.699999999999999</v>
      </c>
      <c r="J464" s="164">
        <f>ROUND(I464*H464,2)</f>
        <v>171587.82000000001</v>
      </c>
      <c r="K464" s="161" t="s">
        <v>316</v>
      </c>
      <c r="L464" s="34"/>
      <c r="M464" s="165" t="s">
        <v>3</v>
      </c>
      <c r="N464" s="166" t="s">
        <v>52</v>
      </c>
      <c r="O464" s="167">
        <v>0.017000000000000001</v>
      </c>
      <c r="P464" s="167">
        <f>O464*H464</f>
        <v>113.50167300000001</v>
      </c>
      <c r="Q464" s="167">
        <v>0</v>
      </c>
      <c r="R464" s="167">
        <f>Q464*H464</f>
        <v>0</v>
      </c>
      <c r="S464" s="167">
        <v>0</v>
      </c>
      <c r="T464" s="168">
        <f>S464*H464</f>
        <v>0</v>
      </c>
      <c r="U464" s="33"/>
      <c r="V464" s="33"/>
      <c r="W464" s="33"/>
      <c r="X464" s="33"/>
      <c r="Y464" s="33"/>
      <c r="Z464" s="33"/>
      <c r="AA464" s="33"/>
      <c r="AB464" s="33"/>
      <c r="AC464" s="33"/>
      <c r="AD464" s="33"/>
      <c r="AE464" s="33"/>
      <c r="AR464" s="169" t="s">
        <v>151</v>
      </c>
      <c r="AT464" s="169" t="s">
        <v>145</v>
      </c>
      <c r="AU464" s="169" t="s">
        <v>89</v>
      </c>
      <c r="AY464" s="19" t="s">
        <v>142</v>
      </c>
      <c r="BE464" s="170">
        <f>IF(N464="základní",J464,0)</f>
        <v>0</v>
      </c>
      <c r="BF464" s="170">
        <f>IF(N464="snížená",J464,0)</f>
        <v>0</v>
      </c>
      <c r="BG464" s="170">
        <f>IF(N464="zákl. přenesená",J464,0)</f>
        <v>171587.82000000001</v>
      </c>
      <c r="BH464" s="170">
        <f>IF(N464="sníž. přenesená",J464,0)</f>
        <v>0</v>
      </c>
      <c r="BI464" s="170">
        <f>IF(N464="nulová",J464,0)</f>
        <v>0</v>
      </c>
      <c r="BJ464" s="19" t="s">
        <v>151</v>
      </c>
      <c r="BK464" s="170">
        <f>ROUND(I464*H464,2)</f>
        <v>171587.82000000001</v>
      </c>
      <c r="BL464" s="19" t="s">
        <v>151</v>
      </c>
      <c r="BM464" s="169" t="s">
        <v>1346</v>
      </c>
    </row>
    <row r="465" s="2" customFormat="1">
      <c r="A465" s="33"/>
      <c r="B465" s="34"/>
      <c r="C465" s="33"/>
      <c r="D465" s="172" t="s">
        <v>318</v>
      </c>
      <c r="E465" s="33"/>
      <c r="F465" s="186" t="s">
        <v>661</v>
      </c>
      <c r="G465" s="33"/>
      <c r="H465" s="33"/>
      <c r="I465" s="33"/>
      <c r="J465" s="33"/>
      <c r="K465" s="33"/>
      <c r="L465" s="34"/>
      <c r="M465" s="187"/>
      <c r="N465" s="188"/>
      <c r="O465" s="67"/>
      <c r="P465" s="67"/>
      <c r="Q465" s="67"/>
      <c r="R465" s="67"/>
      <c r="S465" s="67"/>
      <c r="T465" s="68"/>
      <c r="U465" s="33"/>
      <c r="V465" s="33"/>
      <c r="W465" s="33"/>
      <c r="X465" s="33"/>
      <c r="Y465" s="33"/>
      <c r="Z465" s="33"/>
      <c r="AA465" s="33"/>
      <c r="AB465" s="33"/>
      <c r="AC465" s="33"/>
      <c r="AD465" s="33"/>
      <c r="AE465" s="33"/>
      <c r="AT465" s="19" t="s">
        <v>318</v>
      </c>
      <c r="AU465" s="19" t="s">
        <v>89</v>
      </c>
    </row>
    <row r="466" s="2" customFormat="1">
      <c r="A466" s="33"/>
      <c r="B466" s="34"/>
      <c r="C466" s="33"/>
      <c r="D466" s="172" t="s">
        <v>217</v>
      </c>
      <c r="E466" s="33"/>
      <c r="F466" s="186" t="s">
        <v>1347</v>
      </c>
      <c r="G466" s="33"/>
      <c r="H466" s="33"/>
      <c r="I466" s="33"/>
      <c r="J466" s="33"/>
      <c r="K466" s="33"/>
      <c r="L466" s="34"/>
      <c r="M466" s="187"/>
      <c r="N466" s="188"/>
      <c r="O466" s="67"/>
      <c r="P466" s="67"/>
      <c r="Q466" s="67"/>
      <c r="R466" s="67"/>
      <c r="S466" s="67"/>
      <c r="T466" s="68"/>
      <c r="U466" s="33"/>
      <c r="V466" s="33"/>
      <c r="W466" s="33"/>
      <c r="X466" s="33"/>
      <c r="Y466" s="33"/>
      <c r="Z466" s="33"/>
      <c r="AA466" s="33"/>
      <c r="AB466" s="33"/>
      <c r="AC466" s="33"/>
      <c r="AD466" s="33"/>
      <c r="AE466" s="33"/>
      <c r="AT466" s="19" t="s">
        <v>217</v>
      </c>
      <c r="AU466" s="19" t="s">
        <v>89</v>
      </c>
    </row>
    <row r="467" s="13" customFormat="1">
      <c r="A467" s="13"/>
      <c r="B467" s="171"/>
      <c r="C467" s="13"/>
      <c r="D467" s="172" t="s">
        <v>156</v>
      </c>
      <c r="E467" s="173" t="s">
        <v>3</v>
      </c>
      <c r="F467" s="174" t="s">
        <v>1348</v>
      </c>
      <c r="G467" s="13"/>
      <c r="H467" s="175">
        <v>6676.5690000000004</v>
      </c>
      <c r="I467" s="13"/>
      <c r="J467" s="13"/>
      <c r="K467" s="13"/>
      <c r="L467" s="171"/>
      <c r="M467" s="176"/>
      <c r="N467" s="177"/>
      <c r="O467" s="177"/>
      <c r="P467" s="177"/>
      <c r="Q467" s="177"/>
      <c r="R467" s="177"/>
      <c r="S467" s="177"/>
      <c r="T467" s="178"/>
      <c r="U467" s="13"/>
      <c r="V467" s="13"/>
      <c r="W467" s="13"/>
      <c r="X467" s="13"/>
      <c r="Y467" s="13"/>
      <c r="Z467" s="13"/>
      <c r="AA467" s="13"/>
      <c r="AB467" s="13"/>
      <c r="AC467" s="13"/>
      <c r="AD467" s="13"/>
      <c r="AE467" s="13"/>
      <c r="AT467" s="173" t="s">
        <v>156</v>
      </c>
      <c r="AU467" s="173" t="s">
        <v>89</v>
      </c>
      <c r="AV467" s="13" t="s">
        <v>89</v>
      </c>
      <c r="AW467" s="13" t="s">
        <v>41</v>
      </c>
      <c r="AX467" s="13" t="s">
        <v>87</v>
      </c>
      <c r="AY467" s="173" t="s">
        <v>142</v>
      </c>
    </row>
    <row r="468" s="12" customFormat="1" ht="22.8" customHeight="1">
      <c r="A468" s="12"/>
      <c r="B468" s="146"/>
      <c r="C468" s="12"/>
      <c r="D468" s="147" t="s">
        <v>78</v>
      </c>
      <c r="E468" s="156" t="s">
        <v>668</v>
      </c>
      <c r="F468" s="156" t="s">
        <v>669</v>
      </c>
      <c r="G468" s="12"/>
      <c r="H468" s="12"/>
      <c r="I468" s="12"/>
      <c r="J468" s="157">
        <f>BK468</f>
        <v>545334.07999999996</v>
      </c>
      <c r="K468" s="12"/>
      <c r="L468" s="146"/>
      <c r="M468" s="150"/>
      <c r="N468" s="151"/>
      <c r="O468" s="151"/>
      <c r="P468" s="152">
        <f>P469</f>
        <v>1110.2442450000001</v>
      </c>
      <c r="Q468" s="151"/>
      <c r="R468" s="152">
        <f>R469</f>
        <v>0</v>
      </c>
      <c r="S468" s="151"/>
      <c r="T468" s="153">
        <f>T469</f>
        <v>0</v>
      </c>
      <c r="U468" s="12"/>
      <c r="V468" s="12"/>
      <c r="W468" s="12"/>
      <c r="X468" s="12"/>
      <c r="Y468" s="12"/>
      <c r="Z468" s="12"/>
      <c r="AA468" s="12"/>
      <c r="AB468" s="12"/>
      <c r="AC468" s="12"/>
      <c r="AD468" s="12"/>
      <c r="AE468" s="12"/>
      <c r="AR468" s="147" t="s">
        <v>87</v>
      </c>
      <c r="AT468" s="154" t="s">
        <v>78</v>
      </c>
      <c r="AU468" s="154" t="s">
        <v>87</v>
      </c>
      <c r="AY468" s="147" t="s">
        <v>142</v>
      </c>
      <c r="BK468" s="155">
        <f>BK469</f>
        <v>545334.07999999996</v>
      </c>
    </row>
    <row r="469" s="2" customFormat="1" ht="24" customHeight="1">
      <c r="A469" s="33"/>
      <c r="B469" s="158"/>
      <c r="C469" s="159" t="s">
        <v>1349</v>
      </c>
      <c r="D469" s="159" t="s">
        <v>145</v>
      </c>
      <c r="E469" s="160" t="s">
        <v>1350</v>
      </c>
      <c r="F469" s="161" t="s">
        <v>1351</v>
      </c>
      <c r="G469" s="162" t="s">
        <v>354</v>
      </c>
      <c r="H469" s="163">
        <v>2796.585</v>
      </c>
      <c r="I469" s="164">
        <v>195</v>
      </c>
      <c r="J469" s="164">
        <f>ROUND(I469*H469,2)</f>
        <v>545334.07999999996</v>
      </c>
      <c r="K469" s="161" t="s">
        <v>316</v>
      </c>
      <c r="L469" s="34"/>
      <c r="M469" s="165" t="s">
        <v>3</v>
      </c>
      <c r="N469" s="166" t="s">
        <v>52</v>
      </c>
      <c r="O469" s="167">
        <v>0.39700000000000002</v>
      </c>
      <c r="P469" s="167">
        <f>O469*H469</f>
        <v>1110.2442450000001</v>
      </c>
      <c r="Q469" s="167">
        <v>0</v>
      </c>
      <c r="R469" s="167">
        <f>Q469*H469</f>
        <v>0</v>
      </c>
      <c r="S469" s="167">
        <v>0</v>
      </c>
      <c r="T469" s="168">
        <f>S469*H469</f>
        <v>0</v>
      </c>
      <c r="U469" s="33"/>
      <c r="V469" s="33"/>
      <c r="W469" s="33"/>
      <c r="X469" s="33"/>
      <c r="Y469" s="33"/>
      <c r="Z469" s="33"/>
      <c r="AA469" s="33"/>
      <c r="AB469" s="33"/>
      <c r="AC469" s="33"/>
      <c r="AD469" s="33"/>
      <c r="AE469" s="33"/>
      <c r="AR469" s="169" t="s">
        <v>151</v>
      </c>
      <c r="AT469" s="169" t="s">
        <v>145</v>
      </c>
      <c r="AU469" s="169" t="s">
        <v>89</v>
      </c>
      <c r="AY469" s="19" t="s">
        <v>142</v>
      </c>
      <c r="BE469" s="170">
        <f>IF(N469="základní",J469,0)</f>
        <v>0</v>
      </c>
      <c r="BF469" s="170">
        <f>IF(N469="snížená",J469,0)</f>
        <v>0</v>
      </c>
      <c r="BG469" s="170">
        <f>IF(N469="zákl. přenesená",J469,0)</f>
        <v>545334.07999999996</v>
      </c>
      <c r="BH469" s="170">
        <f>IF(N469="sníž. přenesená",J469,0)</f>
        <v>0</v>
      </c>
      <c r="BI469" s="170">
        <f>IF(N469="nulová",J469,0)</f>
        <v>0</v>
      </c>
      <c r="BJ469" s="19" t="s">
        <v>151</v>
      </c>
      <c r="BK469" s="170">
        <f>ROUND(I469*H469,2)</f>
        <v>545334.07999999996</v>
      </c>
      <c r="BL469" s="19" t="s">
        <v>151</v>
      </c>
      <c r="BM469" s="169" t="s">
        <v>1352</v>
      </c>
    </row>
    <row r="470" s="12" customFormat="1" ht="25.92" customHeight="1">
      <c r="A470" s="12"/>
      <c r="B470" s="146"/>
      <c r="C470" s="12"/>
      <c r="D470" s="147" t="s">
        <v>78</v>
      </c>
      <c r="E470" s="148" t="s">
        <v>379</v>
      </c>
      <c r="F470" s="148" t="s">
        <v>1353</v>
      </c>
      <c r="G470" s="12"/>
      <c r="H470" s="12"/>
      <c r="I470" s="12"/>
      <c r="J470" s="149">
        <f>BK470</f>
        <v>41530.699999999997</v>
      </c>
      <c r="K470" s="12"/>
      <c r="L470" s="146"/>
      <c r="M470" s="150"/>
      <c r="N470" s="151"/>
      <c r="O470" s="151"/>
      <c r="P470" s="152">
        <f>P471</f>
        <v>79.245000000000019</v>
      </c>
      <c r="Q470" s="151"/>
      <c r="R470" s="152">
        <f>R471</f>
        <v>8.1368200000000002</v>
      </c>
      <c r="S470" s="151"/>
      <c r="T470" s="153">
        <f>T471</f>
        <v>0</v>
      </c>
      <c r="U470" s="12"/>
      <c r="V470" s="12"/>
      <c r="W470" s="12"/>
      <c r="X470" s="12"/>
      <c r="Y470" s="12"/>
      <c r="Z470" s="12"/>
      <c r="AA470" s="12"/>
      <c r="AB470" s="12"/>
      <c r="AC470" s="12"/>
      <c r="AD470" s="12"/>
      <c r="AE470" s="12"/>
      <c r="AR470" s="147" t="s">
        <v>159</v>
      </c>
      <c r="AT470" s="154" t="s">
        <v>78</v>
      </c>
      <c r="AU470" s="154" t="s">
        <v>79</v>
      </c>
      <c r="AY470" s="147" t="s">
        <v>142</v>
      </c>
      <c r="BK470" s="155">
        <f>BK471</f>
        <v>41530.699999999997</v>
      </c>
    </row>
    <row r="471" s="12" customFormat="1" ht="22.8" customHeight="1">
      <c r="A471" s="12"/>
      <c r="B471" s="146"/>
      <c r="C471" s="12"/>
      <c r="D471" s="147" t="s">
        <v>78</v>
      </c>
      <c r="E471" s="156" t="s">
        <v>1354</v>
      </c>
      <c r="F471" s="156" t="s">
        <v>1355</v>
      </c>
      <c r="G471" s="12"/>
      <c r="H471" s="12"/>
      <c r="I471" s="12"/>
      <c r="J471" s="157">
        <f>BK471</f>
        <v>41530.699999999997</v>
      </c>
      <c r="K471" s="12"/>
      <c r="L471" s="146"/>
      <c r="M471" s="150"/>
      <c r="N471" s="151"/>
      <c r="O471" s="151"/>
      <c r="P471" s="152">
        <f>SUM(P472:P494)</f>
        <v>79.245000000000019</v>
      </c>
      <c r="Q471" s="151"/>
      <c r="R471" s="152">
        <f>SUM(R472:R494)</f>
        <v>8.1368200000000002</v>
      </c>
      <c r="S471" s="151"/>
      <c r="T471" s="153">
        <f>SUM(T472:T494)</f>
        <v>0</v>
      </c>
      <c r="U471" s="12"/>
      <c r="V471" s="12"/>
      <c r="W471" s="12"/>
      <c r="X471" s="12"/>
      <c r="Y471" s="12"/>
      <c r="Z471" s="12"/>
      <c r="AA471" s="12"/>
      <c r="AB471" s="12"/>
      <c r="AC471" s="12"/>
      <c r="AD471" s="12"/>
      <c r="AE471" s="12"/>
      <c r="AR471" s="147" t="s">
        <v>159</v>
      </c>
      <c r="AT471" s="154" t="s">
        <v>78</v>
      </c>
      <c r="AU471" s="154" t="s">
        <v>87</v>
      </c>
      <c r="AY471" s="147" t="s">
        <v>142</v>
      </c>
      <c r="BK471" s="155">
        <f>SUM(BK472:BK494)</f>
        <v>41530.699999999997</v>
      </c>
    </row>
    <row r="472" s="2" customFormat="1" ht="36" customHeight="1">
      <c r="A472" s="33"/>
      <c r="B472" s="158"/>
      <c r="C472" s="159" t="s">
        <v>617</v>
      </c>
      <c r="D472" s="159" t="s">
        <v>145</v>
      </c>
      <c r="E472" s="160" t="s">
        <v>1356</v>
      </c>
      <c r="F472" s="161" t="s">
        <v>1357</v>
      </c>
      <c r="G472" s="162" t="s">
        <v>228</v>
      </c>
      <c r="H472" s="163">
        <v>30</v>
      </c>
      <c r="I472" s="164">
        <v>604</v>
      </c>
      <c r="J472" s="164">
        <f>ROUND(I472*H472,2)</f>
        <v>18120</v>
      </c>
      <c r="K472" s="161" t="s">
        <v>316</v>
      </c>
      <c r="L472" s="34"/>
      <c r="M472" s="165" t="s">
        <v>3</v>
      </c>
      <c r="N472" s="166" t="s">
        <v>52</v>
      </c>
      <c r="O472" s="167">
        <v>1.8460000000000001</v>
      </c>
      <c r="P472" s="167">
        <f>O472*H472</f>
        <v>55.380000000000003</v>
      </c>
      <c r="Q472" s="167">
        <v>0</v>
      </c>
      <c r="R472" s="167">
        <f>Q472*H472</f>
        <v>0</v>
      </c>
      <c r="S472" s="167">
        <v>0</v>
      </c>
      <c r="T472" s="168">
        <f>S472*H472</f>
        <v>0</v>
      </c>
      <c r="U472" s="33"/>
      <c r="V472" s="33"/>
      <c r="W472" s="33"/>
      <c r="X472" s="33"/>
      <c r="Y472" s="33"/>
      <c r="Z472" s="33"/>
      <c r="AA472" s="33"/>
      <c r="AB472" s="33"/>
      <c r="AC472" s="33"/>
      <c r="AD472" s="33"/>
      <c r="AE472" s="33"/>
      <c r="AR472" s="169" t="s">
        <v>501</v>
      </c>
      <c r="AT472" s="169" t="s">
        <v>145</v>
      </c>
      <c r="AU472" s="169" t="s">
        <v>89</v>
      </c>
      <c r="AY472" s="19" t="s">
        <v>142</v>
      </c>
      <c r="BE472" s="170">
        <f>IF(N472="základní",J472,0)</f>
        <v>0</v>
      </c>
      <c r="BF472" s="170">
        <f>IF(N472="snížená",J472,0)</f>
        <v>0</v>
      </c>
      <c r="BG472" s="170">
        <f>IF(N472="zákl. přenesená",J472,0)</f>
        <v>18120</v>
      </c>
      <c r="BH472" s="170">
        <f>IF(N472="sníž. přenesená",J472,0)</f>
        <v>0</v>
      </c>
      <c r="BI472" s="170">
        <f>IF(N472="nulová",J472,0)</f>
        <v>0</v>
      </c>
      <c r="BJ472" s="19" t="s">
        <v>151</v>
      </c>
      <c r="BK472" s="170">
        <f>ROUND(I472*H472,2)</f>
        <v>18120</v>
      </c>
      <c r="BL472" s="19" t="s">
        <v>501</v>
      </c>
      <c r="BM472" s="169" t="s">
        <v>1358</v>
      </c>
    </row>
    <row r="473" s="2" customFormat="1">
      <c r="A473" s="33"/>
      <c r="B473" s="34"/>
      <c r="C473" s="33"/>
      <c r="D473" s="172" t="s">
        <v>318</v>
      </c>
      <c r="E473" s="33"/>
      <c r="F473" s="186" t="s">
        <v>1359</v>
      </c>
      <c r="G473" s="33"/>
      <c r="H473" s="33"/>
      <c r="I473" s="33"/>
      <c r="J473" s="33"/>
      <c r="K473" s="33"/>
      <c r="L473" s="34"/>
      <c r="M473" s="187"/>
      <c r="N473" s="188"/>
      <c r="O473" s="67"/>
      <c r="P473" s="67"/>
      <c r="Q473" s="67"/>
      <c r="R473" s="67"/>
      <c r="S473" s="67"/>
      <c r="T473" s="68"/>
      <c r="U473" s="33"/>
      <c r="V473" s="33"/>
      <c r="W473" s="33"/>
      <c r="X473" s="33"/>
      <c r="Y473" s="33"/>
      <c r="Z473" s="33"/>
      <c r="AA473" s="33"/>
      <c r="AB473" s="33"/>
      <c r="AC473" s="33"/>
      <c r="AD473" s="33"/>
      <c r="AE473" s="33"/>
      <c r="AT473" s="19" t="s">
        <v>318</v>
      </c>
      <c r="AU473" s="19" t="s">
        <v>89</v>
      </c>
    </row>
    <row r="474" s="13" customFormat="1">
      <c r="A474" s="13"/>
      <c r="B474" s="171"/>
      <c r="C474" s="13"/>
      <c r="D474" s="172" t="s">
        <v>156</v>
      </c>
      <c r="E474" s="173" t="s">
        <v>3</v>
      </c>
      <c r="F474" s="174" t="s">
        <v>1360</v>
      </c>
      <c r="G474" s="13"/>
      <c r="H474" s="175">
        <v>30</v>
      </c>
      <c r="I474" s="13"/>
      <c r="J474" s="13"/>
      <c r="K474" s="13"/>
      <c r="L474" s="171"/>
      <c r="M474" s="176"/>
      <c r="N474" s="177"/>
      <c r="O474" s="177"/>
      <c r="P474" s="177"/>
      <c r="Q474" s="177"/>
      <c r="R474" s="177"/>
      <c r="S474" s="177"/>
      <c r="T474" s="178"/>
      <c r="U474" s="13"/>
      <c r="V474" s="13"/>
      <c r="W474" s="13"/>
      <c r="X474" s="13"/>
      <c r="Y474" s="13"/>
      <c r="Z474" s="13"/>
      <c r="AA474" s="13"/>
      <c r="AB474" s="13"/>
      <c r="AC474" s="13"/>
      <c r="AD474" s="13"/>
      <c r="AE474" s="13"/>
      <c r="AT474" s="173" t="s">
        <v>156</v>
      </c>
      <c r="AU474" s="173" t="s">
        <v>89</v>
      </c>
      <c r="AV474" s="13" t="s">
        <v>89</v>
      </c>
      <c r="AW474" s="13" t="s">
        <v>41</v>
      </c>
      <c r="AX474" s="13" t="s">
        <v>79</v>
      </c>
      <c r="AY474" s="173" t="s">
        <v>142</v>
      </c>
    </row>
    <row r="475" s="14" customFormat="1">
      <c r="A475" s="14"/>
      <c r="B475" s="179"/>
      <c r="C475" s="14"/>
      <c r="D475" s="172" t="s">
        <v>156</v>
      </c>
      <c r="E475" s="180" t="s">
        <v>3</v>
      </c>
      <c r="F475" s="181" t="s">
        <v>158</v>
      </c>
      <c r="G475" s="14"/>
      <c r="H475" s="182">
        <v>30</v>
      </c>
      <c r="I475" s="14"/>
      <c r="J475" s="14"/>
      <c r="K475" s="14"/>
      <c r="L475" s="179"/>
      <c r="M475" s="183"/>
      <c r="N475" s="184"/>
      <c r="O475" s="184"/>
      <c r="P475" s="184"/>
      <c r="Q475" s="184"/>
      <c r="R475" s="184"/>
      <c r="S475" s="184"/>
      <c r="T475" s="185"/>
      <c r="U475" s="14"/>
      <c r="V475" s="14"/>
      <c r="W475" s="14"/>
      <c r="X475" s="14"/>
      <c r="Y475" s="14"/>
      <c r="Z475" s="14"/>
      <c r="AA475" s="14"/>
      <c r="AB475" s="14"/>
      <c r="AC475" s="14"/>
      <c r="AD475" s="14"/>
      <c r="AE475" s="14"/>
      <c r="AT475" s="180" t="s">
        <v>156</v>
      </c>
      <c r="AU475" s="180" t="s">
        <v>89</v>
      </c>
      <c r="AV475" s="14" t="s">
        <v>151</v>
      </c>
      <c r="AW475" s="14" t="s">
        <v>4</v>
      </c>
      <c r="AX475" s="14" t="s">
        <v>87</v>
      </c>
      <c r="AY475" s="180" t="s">
        <v>142</v>
      </c>
    </row>
    <row r="476" s="2" customFormat="1" ht="24" customHeight="1">
      <c r="A476" s="33"/>
      <c r="B476" s="158"/>
      <c r="C476" s="159" t="s">
        <v>1361</v>
      </c>
      <c r="D476" s="159" t="s">
        <v>145</v>
      </c>
      <c r="E476" s="160" t="s">
        <v>1362</v>
      </c>
      <c r="F476" s="161" t="s">
        <v>1363</v>
      </c>
      <c r="G476" s="162" t="s">
        <v>228</v>
      </c>
      <c r="H476" s="163">
        <v>30</v>
      </c>
      <c r="I476" s="164">
        <v>106</v>
      </c>
      <c r="J476" s="164">
        <f>ROUND(I476*H476,2)</f>
        <v>3180</v>
      </c>
      <c r="K476" s="161" t="s">
        <v>316</v>
      </c>
      <c r="L476" s="34"/>
      <c r="M476" s="165" t="s">
        <v>3</v>
      </c>
      <c r="N476" s="166" t="s">
        <v>52</v>
      </c>
      <c r="O476" s="167">
        <v>0.087999999999999995</v>
      </c>
      <c r="P476" s="167">
        <f>O476*H476</f>
        <v>2.6399999999999997</v>
      </c>
      <c r="Q476" s="167">
        <v>0.15614</v>
      </c>
      <c r="R476" s="167">
        <f>Q476*H476</f>
        <v>4.6841999999999997</v>
      </c>
      <c r="S476" s="167">
        <v>0</v>
      </c>
      <c r="T476" s="168">
        <f>S476*H476</f>
        <v>0</v>
      </c>
      <c r="U476" s="33"/>
      <c r="V476" s="33"/>
      <c r="W476" s="33"/>
      <c r="X476" s="33"/>
      <c r="Y476" s="33"/>
      <c r="Z476" s="33"/>
      <c r="AA476" s="33"/>
      <c r="AB476" s="33"/>
      <c r="AC476" s="33"/>
      <c r="AD476" s="33"/>
      <c r="AE476" s="33"/>
      <c r="AR476" s="169" t="s">
        <v>501</v>
      </c>
      <c r="AT476" s="169" t="s">
        <v>145</v>
      </c>
      <c r="AU476" s="169" t="s">
        <v>89</v>
      </c>
      <c r="AY476" s="19" t="s">
        <v>142</v>
      </c>
      <c r="BE476" s="170">
        <f>IF(N476="základní",J476,0)</f>
        <v>0</v>
      </c>
      <c r="BF476" s="170">
        <f>IF(N476="snížená",J476,0)</f>
        <v>0</v>
      </c>
      <c r="BG476" s="170">
        <f>IF(N476="zákl. přenesená",J476,0)</f>
        <v>3180</v>
      </c>
      <c r="BH476" s="170">
        <f>IF(N476="sníž. přenesená",J476,0)</f>
        <v>0</v>
      </c>
      <c r="BI476" s="170">
        <f>IF(N476="nulová",J476,0)</f>
        <v>0</v>
      </c>
      <c r="BJ476" s="19" t="s">
        <v>151</v>
      </c>
      <c r="BK476" s="170">
        <f>ROUND(I476*H476,2)</f>
        <v>3180</v>
      </c>
      <c r="BL476" s="19" t="s">
        <v>501</v>
      </c>
      <c r="BM476" s="169" t="s">
        <v>1364</v>
      </c>
    </row>
    <row r="477" s="2" customFormat="1">
      <c r="A477" s="33"/>
      <c r="B477" s="34"/>
      <c r="C477" s="33"/>
      <c r="D477" s="172" t="s">
        <v>318</v>
      </c>
      <c r="E477" s="33"/>
      <c r="F477" s="186" t="s">
        <v>1365</v>
      </c>
      <c r="G477" s="33"/>
      <c r="H477" s="33"/>
      <c r="I477" s="33"/>
      <c r="J477" s="33"/>
      <c r="K477" s="33"/>
      <c r="L477" s="34"/>
      <c r="M477" s="187"/>
      <c r="N477" s="188"/>
      <c r="O477" s="67"/>
      <c r="P477" s="67"/>
      <c r="Q477" s="67"/>
      <c r="R477" s="67"/>
      <c r="S477" s="67"/>
      <c r="T477" s="68"/>
      <c r="U477" s="33"/>
      <c r="V477" s="33"/>
      <c r="W477" s="33"/>
      <c r="X477" s="33"/>
      <c r="Y477" s="33"/>
      <c r="Z477" s="33"/>
      <c r="AA477" s="33"/>
      <c r="AB477" s="33"/>
      <c r="AC477" s="33"/>
      <c r="AD477" s="33"/>
      <c r="AE477" s="33"/>
      <c r="AT477" s="19" t="s">
        <v>318</v>
      </c>
      <c r="AU477" s="19" t="s">
        <v>89</v>
      </c>
    </row>
    <row r="478" s="2" customFormat="1" ht="24" customHeight="1">
      <c r="A478" s="33"/>
      <c r="B478" s="158"/>
      <c r="C478" s="159" t="s">
        <v>1366</v>
      </c>
      <c r="D478" s="159" t="s">
        <v>145</v>
      </c>
      <c r="E478" s="160" t="s">
        <v>1367</v>
      </c>
      <c r="F478" s="161" t="s">
        <v>1368</v>
      </c>
      <c r="G478" s="162" t="s">
        <v>228</v>
      </c>
      <c r="H478" s="163">
        <v>15</v>
      </c>
      <c r="I478" s="164">
        <v>28.300000000000001</v>
      </c>
      <c r="J478" s="164">
        <f>ROUND(I478*H478,2)</f>
        <v>424.5</v>
      </c>
      <c r="K478" s="161" t="s">
        <v>316</v>
      </c>
      <c r="L478" s="34"/>
      <c r="M478" s="165" t="s">
        <v>3</v>
      </c>
      <c r="N478" s="166" t="s">
        <v>52</v>
      </c>
      <c r="O478" s="167">
        <v>0.091999999999999998</v>
      </c>
      <c r="P478" s="167">
        <f>O478*H478</f>
        <v>1.3799999999999999</v>
      </c>
      <c r="Q478" s="167">
        <v>0</v>
      </c>
      <c r="R478" s="167">
        <f>Q478*H478</f>
        <v>0</v>
      </c>
      <c r="S478" s="167">
        <v>0</v>
      </c>
      <c r="T478" s="168">
        <f>S478*H478</f>
        <v>0</v>
      </c>
      <c r="U478" s="33"/>
      <c r="V478" s="33"/>
      <c r="W478" s="33"/>
      <c r="X478" s="33"/>
      <c r="Y478" s="33"/>
      <c r="Z478" s="33"/>
      <c r="AA478" s="33"/>
      <c r="AB478" s="33"/>
      <c r="AC478" s="33"/>
      <c r="AD478" s="33"/>
      <c r="AE478" s="33"/>
      <c r="AR478" s="169" t="s">
        <v>501</v>
      </c>
      <c r="AT478" s="169" t="s">
        <v>145</v>
      </c>
      <c r="AU478" s="169" t="s">
        <v>89</v>
      </c>
      <c r="AY478" s="19" t="s">
        <v>142</v>
      </c>
      <c r="BE478" s="170">
        <f>IF(N478="základní",J478,0)</f>
        <v>0</v>
      </c>
      <c r="BF478" s="170">
        <f>IF(N478="snížená",J478,0)</f>
        <v>0</v>
      </c>
      <c r="BG478" s="170">
        <f>IF(N478="zákl. přenesená",J478,0)</f>
        <v>424.5</v>
      </c>
      <c r="BH478" s="170">
        <f>IF(N478="sníž. přenesená",J478,0)</f>
        <v>0</v>
      </c>
      <c r="BI478" s="170">
        <f>IF(N478="nulová",J478,0)</f>
        <v>0</v>
      </c>
      <c r="BJ478" s="19" t="s">
        <v>151</v>
      </c>
      <c r="BK478" s="170">
        <f>ROUND(I478*H478,2)</f>
        <v>424.5</v>
      </c>
      <c r="BL478" s="19" t="s">
        <v>501</v>
      </c>
      <c r="BM478" s="169" t="s">
        <v>1369</v>
      </c>
    </row>
    <row r="479" s="2" customFormat="1">
      <c r="A479" s="33"/>
      <c r="B479" s="34"/>
      <c r="C479" s="33"/>
      <c r="D479" s="172" t="s">
        <v>318</v>
      </c>
      <c r="E479" s="33"/>
      <c r="F479" s="186" t="s">
        <v>1370</v>
      </c>
      <c r="G479" s="33"/>
      <c r="H479" s="33"/>
      <c r="I479" s="33"/>
      <c r="J479" s="33"/>
      <c r="K479" s="33"/>
      <c r="L479" s="34"/>
      <c r="M479" s="187"/>
      <c r="N479" s="188"/>
      <c r="O479" s="67"/>
      <c r="P479" s="67"/>
      <c r="Q479" s="67"/>
      <c r="R479" s="67"/>
      <c r="S479" s="67"/>
      <c r="T479" s="68"/>
      <c r="U479" s="33"/>
      <c r="V479" s="33"/>
      <c r="W479" s="33"/>
      <c r="X479" s="33"/>
      <c r="Y479" s="33"/>
      <c r="Z479" s="33"/>
      <c r="AA479" s="33"/>
      <c r="AB479" s="33"/>
      <c r="AC479" s="33"/>
      <c r="AD479" s="33"/>
      <c r="AE479" s="33"/>
      <c r="AT479" s="19" t="s">
        <v>318</v>
      </c>
      <c r="AU479" s="19" t="s">
        <v>89</v>
      </c>
    </row>
    <row r="480" s="13" customFormat="1">
      <c r="A480" s="13"/>
      <c r="B480" s="171"/>
      <c r="C480" s="13"/>
      <c r="D480" s="172" t="s">
        <v>156</v>
      </c>
      <c r="E480" s="173" t="s">
        <v>3</v>
      </c>
      <c r="F480" s="174" t="s">
        <v>1371</v>
      </c>
      <c r="G480" s="13"/>
      <c r="H480" s="175">
        <v>15</v>
      </c>
      <c r="I480" s="13"/>
      <c r="J480" s="13"/>
      <c r="K480" s="13"/>
      <c r="L480" s="171"/>
      <c r="M480" s="176"/>
      <c r="N480" s="177"/>
      <c r="O480" s="177"/>
      <c r="P480" s="177"/>
      <c r="Q480" s="177"/>
      <c r="R480" s="177"/>
      <c r="S480" s="177"/>
      <c r="T480" s="178"/>
      <c r="U480" s="13"/>
      <c r="V480" s="13"/>
      <c r="W480" s="13"/>
      <c r="X480" s="13"/>
      <c r="Y480" s="13"/>
      <c r="Z480" s="13"/>
      <c r="AA480" s="13"/>
      <c r="AB480" s="13"/>
      <c r="AC480" s="13"/>
      <c r="AD480" s="13"/>
      <c r="AE480" s="13"/>
      <c r="AT480" s="173" t="s">
        <v>156</v>
      </c>
      <c r="AU480" s="173" t="s">
        <v>89</v>
      </c>
      <c r="AV480" s="13" t="s">
        <v>89</v>
      </c>
      <c r="AW480" s="13" t="s">
        <v>41</v>
      </c>
      <c r="AX480" s="13" t="s">
        <v>79</v>
      </c>
      <c r="AY480" s="173" t="s">
        <v>142</v>
      </c>
    </row>
    <row r="481" s="14" customFormat="1">
      <c r="A481" s="14"/>
      <c r="B481" s="179"/>
      <c r="C481" s="14"/>
      <c r="D481" s="172" t="s">
        <v>156</v>
      </c>
      <c r="E481" s="180" t="s">
        <v>3</v>
      </c>
      <c r="F481" s="181" t="s">
        <v>158</v>
      </c>
      <c r="G481" s="14"/>
      <c r="H481" s="182">
        <v>15</v>
      </c>
      <c r="I481" s="14"/>
      <c r="J481" s="14"/>
      <c r="K481" s="14"/>
      <c r="L481" s="179"/>
      <c r="M481" s="183"/>
      <c r="N481" s="184"/>
      <c r="O481" s="184"/>
      <c r="P481" s="184"/>
      <c r="Q481" s="184"/>
      <c r="R481" s="184"/>
      <c r="S481" s="184"/>
      <c r="T481" s="185"/>
      <c r="U481" s="14"/>
      <c r="V481" s="14"/>
      <c r="W481" s="14"/>
      <c r="X481" s="14"/>
      <c r="Y481" s="14"/>
      <c r="Z481" s="14"/>
      <c r="AA481" s="14"/>
      <c r="AB481" s="14"/>
      <c r="AC481" s="14"/>
      <c r="AD481" s="14"/>
      <c r="AE481" s="14"/>
      <c r="AT481" s="180" t="s">
        <v>156</v>
      </c>
      <c r="AU481" s="180" t="s">
        <v>89</v>
      </c>
      <c r="AV481" s="14" t="s">
        <v>151</v>
      </c>
      <c r="AW481" s="14" t="s">
        <v>4</v>
      </c>
      <c r="AX481" s="14" t="s">
        <v>87</v>
      </c>
      <c r="AY481" s="180" t="s">
        <v>142</v>
      </c>
    </row>
    <row r="482" s="2" customFormat="1" ht="16.5" customHeight="1">
      <c r="A482" s="33"/>
      <c r="B482" s="158"/>
      <c r="C482" s="192" t="s">
        <v>1372</v>
      </c>
      <c r="D482" s="192" t="s">
        <v>379</v>
      </c>
      <c r="E482" s="193" t="s">
        <v>1373</v>
      </c>
      <c r="F482" s="194" t="s">
        <v>1374</v>
      </c>
      <c r="G482" s="195" t="s">
        <v>228</v>
      </c>
      <c r="H482" s="196">
        <v>15</v>
      </c>
      <c r="I482" s="197">
        <v>194</v>
      </c>
      <c r="J482" s="197">
        <f>ROUND(I482*H482,2)</f>
        <v>2910</v>
      </c>
      <c r="K482" s="194" t="s">
        <v>316</v>
      </c>
      <c r="L482" s="198"/>
      <c r="M482" s="199" t="s">
        <v>3</v>
      </c>
      <c r="N482" s="200" t="s">
        <v>52</v>
      </c>
      <c r="O482" s="167">
        <v>0</v>
      </c>
      <c r="P482" s="167">
        <f>O482*H482</f>
        <v>0</v>
      </c>
      <c r="Q482" s="167">
        <v>0.0037000000000000002</v>
      </c>
      <c r="R482" s="167">
        <f>Q482*H482</f>
        <v>0.055500000000000001</v>
      </c>
      <c r="S482" s="167">
        <v>0</v>
      </c>
      <c r="T482" s="168">
        <f>S482*H482</f>
        <v>0</v>
      </c>
      <c r="U482" s="33"/>
      <c r="V482" s="33"/>
      <c r="W482" s="33"/>
      <c r="X482" s="33"/>
      <c r="Y482" s="33"/>
      <c r="Z482" s="33"/>
      <c r="AA482" s="33"/>
      <c r="AB482" s="33"/>
      <c r="AC482" s="33"/>
      <c r="AD482" s="33"/>
      <c r="AE482" s="33"/>
      <c r="AR482" s="169" t="s">
        <v>857</v>
      </c>
      <c r="AT482" s="169" t="s">
        <v>379</v>
      </c>
      <c r="AU482" s="169" t="s">
        <v>89</v>
      </c>
      <c r="AY482" s="19" t="s">
        <v>142</v>
      </c>
      <c r="BE482" s="170">
        <f>IF(N482="základní",J482,0)</f>
        <v>0</v>
      </c>
      <c r="BF482" s="170">
        <f>IF(N482="snížená",J482,0)</f>
        <v>0</v>
      </c>
      <c r="BG482" s="170">
        <f>IF(N482="zákl. přenesená",J482,0)</f>
        <v>2910</v>
      </c>
      <c r="BH482" s="170">
        <f>IF(N482="sníž. přenesená",J482,0)</f>
        <v>0</v>
      </c>
      <c r="BI482" s="170">
        <f>IF(N482="nulová",J482,0)</f>
        <v>0</v>
      </c>
      <c r="BJ482" s="19" t="s">
        <v>151</v>
      </c>
      <c r="BK482" s="170">
        <f>ROUND(I482*H482,2)</f>
        <v>2910</v>
      </c>
      <c r="BL482" s="19" t="s">
        <v>857</v>
      </c>
      <c r="BM482" s="169" t="s">
        <v>1375</v>
      </c>
    </row>
    <row r="483" s="2" customFormat="1" ht="16.5" customHeight="1">
      <c r="A483" s="33"/>
      <c r="B483" s="158"/>
      <c r="C483" s="192" t="s">
        <v>1376</v>
      </c>
      <c r="D483" s="192" t="s">
        <v>379</v>
      </c>
      <c r="E483" s="193" t="s">
        <v>1377</v>
      </c>
      <c r="F483" s="194" t="s">
        <v>1378</v>
      </c>
      <c r="G483" s="195" t="s">
        <v>148</v>
      </c>
      <c r="H483" s="196">
        <v>4</v>
      </c>
      <c r="I483" s="197">
        <v>11.800000000000001</v>
      </c>
      <c r="J483" s="197">
        <f>ROUND(I483*H483,2)</f>
        <v>47.200000000000003</v>
      </c>
      <c r="K483" s="194" t="s">
        <v>316</v>
      </c>
      <c r="L483" s="198"/>
      <c r="M483" s="199" t="s">
        <v>3</v>
      </c>
      <c r="N483" s="200" t="s">
        <v>52</v>
      </c>
      <c r="O483" s="167">
        <v>0</v>
      </c>
      <c r="P483" s="167">
        <f>O483*H483</f>
        <v>0</v>
      </c>
      <c r="Q483" s="167">
        <v>0.00029999999999999997</v>
      </c>
      <c r="R483" s="167">
        <f>Q483*H483</f>
        <v>0.0011999999999999999</v>
      </c>
      <c r="S483" s="167">
        <v>0</v>
      </c>
      <c r="T483" s="168">
        <f>S483*H483</f>
        <v>0</v>
      </c>
      <c r="U483" s="33"/>
      <c r="V483" s="33"/>
      <c r="W483" s="33"/>
      <c r="X483" s="33"/>
      <c r="Y483" s="33"/>
      <c r="Z483" s="33"/>
      <c r="AA483" s="33"/>
      <c r="AB483" s="33"/>
      <c r="AC483" s="33"/>
      <c r="AD483" s="33"/>
      <c r="AE483" s="33"/>
      <c r="AR483" s="169" t="s">
        <v>857</v>
      </c>
      <c r="AT483" s="169" t="s">
        <v>379</v>
      </c>
      <c r="AU483" s="169" t="s">
        <v>89</v>
      </c>
      <c r="AY483" s="19" t="s">
        <v>142</v>
      </c>
      <c r="BE483" s="170">
        <f>IF(N483="základní",J483,0)</f>
        <v>0</v>
      </c>
      <c r="BF483" s="170">
        <f>IF(N483="snížená",J483,0)</f>
        <v>0</v>
      </c>
      <c r="BG483" s="170">
        <f>IF(N483="zákl. přenesená",J483,0)</f>
        <v>47.200000000000003</v>
      </c>
      <c r="BH483" s="170">
        <f>IF(N483="sníž. přenesená",J483,0)</f>
        <v>0</v>
      </c>
      <c r="BI483" s="170">
        <f>IF(N483="nulová",J483,0)</f>
        <v>0</v>
      </c>
      <c r="BJ483" s="19" t="s">
        <v>151</v>
      </c>
      <c r="BK483" s="170">
        <f>ROUND(I483*H483,2)</f>
        <v>47.200000000000003</v>
      </c>
      <c r="BL483" s="19" t="s">
        <v>857</v>
      </c>
      <c r="BM483" s="169" t="s">
        <v>1379</v>
      </c>
    </row>
    <row r="484" s="13" customFormat="1">
      <c r="A484" s="13"/>
      <c r="B484" s="171"/>
      <c r="C484" s="13"/>
      <c r="D484" s="172" t="s">
        <v>156</v>
      </c>
      <c r="E484" s="173" t="s">
        <v>3</v>
      </c>
      <c r="F484" s="174" t="s">
        <v>1380</v>
      </c>
      <c r="G484" s="13"/>
      <c r="H484" s="175">
        <v>4</v>
      </c>
      <c r="I484" s="13"/>
      <c r="J484" s="13"/>
      <c r="K484" s="13"/>
      <c r="L484" s="171"/>
      <c r="M484" s="176"/>
      <c r="N484" s="177"/>
      <c r="O484" s="177"/>
      <c r="P484" s="177"/>
      <c r="Q484" s="177"/>
      <c r="R484" s="177"/>
      <c r="S484" s="177"/>
      <c r="T484" s="178"/>
      <c r="U484" s="13"/>
      <c r="V484" s="13"/>
      <c r="W484" s="13"/>
      <c r="X484" s="13"/>
      <c r="Y484" s="13"/>
      <c r="Z484" s="13"/>
      <c r="AA484" s="13"/>
      <c r="AB484" s="13"/>
      <c r="AC484" s="13"/>
      <c r="AD484" s="13"/>
      <c r="AE484" s="13"/>
      <c r="AT484" s="173" t="s">
        <v>156</v>
      </c>
      <c r="AU484" s="173" t="s">
        <v>89</v>
      </c>
      <c r="AV484" s="13" t="s">
        <v>89</v>
      </c>
      <c r="AW484" s="13" t="s">
        <v>41</v>
      </c>
      <c r="AX484" s="13" t="s">
        <v>79</v>
      </c>
      <c r="AY484" s="173" t="s">
        <v>142</v>
      </c>
    </row>
    <row r="485" s="14" customFormat="1">
      <c r="A485" s="14"/>
      <c r="B485" s="179"/>
      <c r="C485" s="14"/>
      <c r="D485" s="172" t="s">
        <v>156</v>
      </c>
      <c r="E485" s="180" t="s">
        <v>3</v>
      </c>
      <c r="F485" s="181" t="s">
        <v>158</v>
      </c>
      <c r="G485" s="14"/>
      <c r="H485" s="182">
        <v>4</v>
      </c>
      <c r="I485" s="14"/>
      <c r="J485" s="14"/>
      <c r="K485" s="14"/>
      <c r="L485" s="179"/>
      <c r="M485" s="183"/>
      <c r="N485" s="184"/>
      <c r="O485" s="184"/>
      <c r="P485" s="184"/>
      <c r="Q485" s="184"/>
      <c r="R485" s="184"/>
      <c r="S485" s="184"/>
      <c r="T485" s="185"/>
      <c r="U485" s="14"/>
      <c r="V485" s="14"/>
      <c r="W485" s="14"/>
      <c r="X485" s="14"/>
      <c r="Y485" s="14"/>
      <c r="Z485" s="14"/>
      <c r="AA485" s="14"/>
      <c r="AB485" s="14"/>
      <c r="AC485" s="14"/>
      <c r="AD485" s="14"/>
      <c r="AE485" s="14"/>
      <c r="AT485" s="180" t="s">
        <v>156</v>
      </c>
      <c r="AU485" s="180" t="s">
        <v>89</v>
      </c>
      <c r="AV485" s="14" t="s">
        <v>151</v>
      </c>
      <c r="AW485" s="14" t="s">
        <v>4</v>
      </c>
      <c r="AX485" s="14" t="s">
        <v>87</v>
      </c>
      <c r="AY485" s="180" t="s">
        <v>142</v>
      </c>
    </row>
    <row r="486" s="2" customFormat="1" ht="16.5" customHeight="1">
      <c r="A486" s="33"/>
      <c r="B486" s="158"/>
      <c r="C486" s="192" t="s">
        <v>1381</v>
      </c>
      <c r="D486" s="192" t="s">
        <v>379</v>
      </c>
      <c r="E486" s="193" t="s">
        <v>1382</v>
      </c>
      <c r="F486" s="194" t="s">
        <v>1383</v>
      </c>
      <c r="G486" s="195" t="s">
        <v>148</v>
      </c>
      <c r="H486" s="196">
        <v>4</v>
      </c>
      <c r="I486" s="197">
        <v>181</v>
      </c>
      <c r="J486" s="197">
        <f>ROUND(I486*H486,2)</f>
        <v>724</v>
      </c>
      <c r="K486" s="194" t="s">
        <v>316</v>
      </c>
      <c r="L486" s="198"/>
      <c r="M486" s="199" t="s">
        <v>3</v>
      </c>
      <c r="N486" s="200" t="s">
        <v>52</v>
      </c>
      <c r="O486" s="167">
        <v>0</v>
      </c>
      <c r="P486" s="167">
        <f>O486*H486</f>
        <v>0</v>
      </c>
      <c r="Q486" s="167">
        <v>0.00148</v>
      </c>
      <c r="R486" s="167">
        <f>Q486*H486</f>
        <v>0.0059199999999999999</v>
      </c>
      <c r="S486" s="167">
        <v>0</v>
      </c>
      <c r="T486" s="168">
        <f>S486*H486</f>
        <v>0</v>
      </c>
      <c r="U486" s="33"/>
      <c r="V486" s="33"/>
      <c r="W486" s="33"/>
      <c r="X486" s="33"/>
      <c r="Y486" s="33"/>
      <c r="Z486" s="33"/>
      <c r="AA486" s="33"/>
      <c r="AB486" s="33"/>
      <c r="AC486" s="33"/>
      <c r="AD486" s="33"/>
      <c r="AE486" s="33"/>
      <c r="AR486" s="169" t="s">
        <v>857</v>
      </c>
      <c r="AT486" s="169" t="s">
        <v>379</v>
      </c>
      <c r="AU486" s="169" t="s">
        <v>89</v>
      </c>
      <c r="AY486" s="19" t="s">
        <v>142</v>
      </c>
      <c r="BE486" s="170">
        <f>IF(N486="základní",J486,0)</f>
        <v>0</v>
      </c>
      <c r="BF486" s="170">
        <f>IF(N486="snížená",J486,0)</f>
        <v>0</v>
      </c>
      <c r="BG486" s="170">
        <f>IF(N486="zákl. přenesená",J486,0)</f>
        <v>724</v>
      </c>
      <c r="BH486" s="170">
        <f>IF(N486="sníž. přenesená",J486,0)</f>
        <v>0</v>
      </c>
      <c r="BI486" s="170">
        <f>IF(N486="nulová",J486,0)</f>
        <v>0</v>
      </c>
      <c r="BJ486" s="19" t="s">
        <v>151</v>
      </c>
      <c r="BK486" s="170">
        <f>ROUND(I486*H486,2)</f>
        <v>724</v>
      </c>
      <c r="BL486" s="19" t="s">
        <v>857</v>
      </c>
      <c r="BM486" s="169" t="s">
        <v>1384</v>
      </c>
    </row>
    <row r="487" s="13" customFormat="1">
      <c r="A487" s="13"/>
      <c r="B487" s="171"/>
      <c r="C487" s="13"/>
      <c r="D487" s="172" t="s">
        <v>156</v>
      </c>
      <c r="E487" s="173" t="s">
        <v>3</v>
      </c>
      <c r="F487" s="174" t="s">
        <v>1385</v>
      </c>
      <c r="G487" s="13"/>
      <c r="H487" s="175">
        <v>4</v>
      </c>
      <c r="I487" s="13"/>
      <c r="J487" s="13"/>
      <c r="K487" s="13"/>
      <c r="L487" s="171"/>
      <c r="M487" s="176"/>
      <c r="N487" s="177"/>
      <c r="O487" s="177"/>
      <c r="P487" s="177"/>
      <c r="Q487" s="177"/>
      <c r="R487" s="177"/>
      <c r="S487" s="177"/>
      <c r="T487" s="178"/>
      <c r="U487" s="13"/>
      <c r="V487" s="13"/>
      <c r="W487" s="13"/>
      <c r="X487" s="13"/>
      <c r="Y487" s="13"/>
      <c r="Z487" s="13"/>
      <c r="AA487" s="13"/>
      <c r="AB487" s="13"/>
      <c r="AC487" s="13"/>
      <c r="AD487" s="13"/>
      <c r="AE487" s="13"/>
      <c r="AT487" s="173" t="s">
        <v>156</v>
      </c>
      <c r="AU487" s="173" t="s">
        <v>89</v>
      </c>
      <c r="AV487" s="13" t="s">
        <v>89</v>
      </c>
      <c r="AW487" s="13" t="s">
        <v>41</v>
      </c>
      <c r="AX487" s="13" t="s">
        <v>79</v>
      </c>
      <c r="AY487" s="173" t="s">
        <v>142</v>
      </c>
    </row>
    <row r="488" s="14" customFormat="1">
      <c r="A488" s="14"/>
      <c r="B488" s="179"/>
      <c r="C488" s="14"/>
      <c r="D488" s="172" t="s">
        <v>156</v>
      </c>
      <c r="E488" s="180" t="s">
        <v>3</v>
      </c>
      <c r="F488" s="181" t="s">
        <v>158</v>
      </c>
      <c r="G488" s="14"/>
      <c r="H488" s="182">
        <v>4</v>
      </c>
      <c r="I488" s="14"/>
      <c r="J488" s="14"/>
      <c r="K488" s="14"/>
      <c r="L488" s="179"/>
      <c r="M488" s="183"/>
      <c r="N488" s="184"/>
      <c r="O488" s="184"/>
      <c r="P488" s="184"/>
      <c r="Q488" s="184"/>
      <c r="R488" s="184"/>
      <c r="S488" s="184"/>
      <c r="T488" s="185"/>
      <c r="U488" s="14"/>
      <c r="V488" s="14"/>
      <c r="W488" s="14"/>
      <c r="X488" s="14"/>
      <c r="Y488" s="14"/>
      <c r="Z488" s="14"/>
      <c r="AA488" s="14"/>
      <c r="AB488" s="14"/>
      <c r="AC488" s="14"/>
      <c r="AD488" s="14"/>
      <c r="AE488" s="14"/>
      <c r="AT488" s="180" t="s">
        <v>156</v>
      </c>
      <c r="AU488" s="180" t="s">
        <v>89</v>
      </c>
      <c r="AV488" s="14" t="s">
        <v>151</v>
      </c>
      <c r="AW488" s="14" t="s">
        <v>4</v>
      </c>
      <c r="AX488" s="14" t="s">
        <v>87</v>
      </c>
      <c r="AY488" s="180" t="s">
        <v>142</v>
      </c>
    </row>
    <row r="489" s="2" customFormat="1" ht="24" customHeight="1">
      <c r="A489" s="33"/>
      <c r="B489" s="158"/>
      <c r="C489" s="159" t="s">
        <v>1386</v>
      </c>
      <c r="D489" s="159" t="s">
        <v>145</v>
      </c>
      <c r="E489" s="160" t="s">
        <v>1387</v>
      </c>
      <c r="F489" s="161" t="s">
        <v>1388</v>
      </c>
      <c r="G489" s="162" t="s">
        <v>148</v>
      </c>
      <c r="H489" s="163">
        <v>15</v>
      </c>
      <c r="I489" s="164">
        <v>644</v>
      </c>
      <c r="J489" s="164">
        <f>ROUND(I489*H489,2)</f>
        <v>9660</v>
      </c>
      <c r="K489" s="161" t="s">
        <v>316</v>
      </c>
      <c r="L489" s="34"/>
      <c r="M489" s="165" t="s">
        <v>3</v>
      </c>
      <c r="N489" s="166" t="s">
        <v>52</v>
      </c>
      <c r="O489" s="167">
        <v>0.53900000000000003</v>
      </c>
      <c r="P489" s="167">
        <f>O489*H489</f>
        <v>8.0850000000000009</v>
      </c>
      <c r="Q489" s="167">
        <v>0.19400000000000001</v>
      </c>
      <c r="R489" s="167">
        <f>Q489*H489</f>
        <v>2.9100000000000001</v>
      </c>
      <c r="S489" s="167">
        <v>0</v>
      </c>
      <c r="T489" s="168">
        <f>S489*H489</f>
        <v>0</v>
      </c>
      <c r="U489" s="33"/>
      <c r="V489" s="33"/>
      <c r="W489" s="33"/>
      <c r="X489" s="33"/>
      <c r="Y489" s="33"/>
      <c r="Z489" s="33"/>
      <c r="AA489" s="33"/>
      <c r="AB489" s="33"/>
      <c r="AC489" s="33"/>
      <c r="AD489" s="33"/>
      <c r="AE489" s="33"/>
      <c r="AR489" s="169" t="s">
        <v>501</v>
      </c>
      <c r="AT489" s="169" t="s">
        <v>145</v>
      </c>
      <c r="AU489" s="169" t="s">
        <v>89</v>
      </c>
      <c r="AY489" s="19" t="s">
        <v>142</v>
      </c>
      <c r="BE489" s="170">
        <f>IF(N489="základní",J489,0)</f>
        <v>0</v>
      </c>
      <c r="BF489" s="170">
        <f>IF(N489="snížená",J489,0)</f>
        <v>0</v>
      </c>
      <c r="BG489" s="170">
        <f>IF(N489="zákl. přenesená",J489,0)</f>
        <v>9660</v>
      </c>
      <c r="BH489" s="170">
        <f>IF(N489="sníž. přenesená",J489,0)</f>
        <v>0</v>
      </c>
      <c r="BI489" s="170">
        <f>IF(N489="nulová",J489,0)</f>
        <v>0</v>
      </c>
      <c r="BJ489" s="19" t="s">
        <v>151</v>
      </c>
      <c r="BK489" s="170">
        <f>ROUND(I489*H489,2)</f>
        <v>9660</v>
      </c>
      <c r="BL489" s="19" t="s">
        <v>501</v>
      </c>
      <c r="BM489" s="169" t="s">
        <v>1389</v>
      </c>
    </row>
    <row r="490" s="2" customFormat="1">
      <c r="A490" s="33"/>
      <c r="B490" s="34"/>
      <c r="C490" s="33"/>
      <c r="D490" s="172" t="s">
        <v>318</v>
      </c>
      <c r="E490" s="33"/>
      <c r="F490" s="186" t="s">
        <v>1390</v>
      </c>
      <c r="G490" s="33"/>
      <c r="H490" s="33"/>
      <c r="I490" s="33"/>
      <c r="J490" s="33"/>
      <c r="K490" s="33"/>
      <c r="L490" s="34"/>
      <c r="M490" s="187"/>
      <c r="N490" s="188"/>
      <c r="O490" s="67"/>
      <c r="P490" s="67"/>
      <c r="Q490" s="67"/>
      <c r="R490" s="67"/>
      <c r="S490" s="67"/>
      <c r="T490" s="68"/>
      <c r="U490" s="33"/>
      <c r="V490" s="33"/>
      <c r="W490" s="33"/>
      <c r="X490" s="33"/>
      <c r="Y490" s="33"/>
      <c r="Z490" s="33"/>
      <c r="AA490" s="33"/>
      <c r="AB490" s="33"/>
      <c r="AC490" s="33"/>
      <c r="AD490" s="33"/>
      <c r="AE490" s="33"/>
      <c r="AT490" s="19" t="s">
        <v>318</v>
      </c>
      <c r="AU490" s="19" t="s">
        <v>89</v>
      </c>
    </row>
    <row r="491" s="13" customFormat="1">
      <c r="A491" s="13"/>
      <c r="B491" s="171"/>
      <c r="C491" s="13"/>
      <c r="D491" s="172" t="s">
        <v>156</v>
      </c>
      <c r="E491" s="173" t="s">
        <v>3</v>
      </c>
      <c r="F491" s="174" t="s">
        <v>1391</v>
      </c>
      <c r="G491" s="13"/>
      <c r="H491" s="175">
        <v>15</v>
      </c>
      <c r="I491" s="13"/>
      <c r="J491" s="13"/>
      <c r="K491" s="13"/>
      <c r="L491" s="171"/>
      <c r="M491" s="176"/>
      <c r="N491" s="177"/>
      <c r="O491" s="177"/>
      <c r="P491" s="177"/>
      <c r="Q491" s="177"/>
      <c r="R491" s="177"/>
      <c r="S491" s="177"/>
      <c r="T491" s="178"/>
      <c r="U491" s="13"/>
      <c r="V491" s="13"/>
      <c r="W491" s="13"/>
      <c r="X491" s="13"/>
      <c r="Y491" s="13"/>
      <c r="Z491" s="13"/>
      <c r="AA491" s="13"/>
      <c r="AB491" s="13"/>
      <c r="AC491" s="13"/>
      <c r="AD491" s="13"/>
      <c r="AE491" s="13"/>
      <c r="AT491" s="173" t="s">
        <v>156</v>
      </c>
      <c r="AU491" s="173" t="s">
        <v>89</v>
      </c>
      <c r="AV491" s="13" t="s">
        <v>89</v>
      </c>
      <c r="AW491" s="13" t="s">
        <v>41</v>
      </c>
      <c r="AX491" s="13" t="s">
        <v>79</v>
      </c>
      <c r="AY491" s="173" t="s">
        <v>142</v>
      </c>
    </row>
    <row r="492" s="14" customFormat="1">
      <c r="A492" s="14"/>
      <c r="B492" s="179"/>
      <c r="C492" s="14"/>
      <c r="D492" s="172" t="s">
        <v>156</v>
      </c>
      <c r="E492" s="180" t="s">
        <v>3</v>
      </c>
      <c r="F492" s="181" t="s">
        <v>158</v>
      </c>
      <c r="G492" s="14"/>
      <c r="H492" s="182">
        <v>15</v>
      </c>
      <c r="I492" s="14"/>
      <c r="J492" s="14"/>
      <c r="K492" s="14"/>
      <c r="L492" s="179"/>
      <c r="M492" s="183"/>
      <c r="N492" s="184"/>
      <c r="O492" s="184"/>
      <c r="P492" s="184"/>
      <c r="Q492" s="184"/>
      <c r="R492" s="184"/>
      <c r="S492" s="184"/>
      <c r="T492" s="185"/>
      <c r="U492" s="14"/>
      <c r="V492" s="14"/>
      <c r="W492" s="14"/>
      <c r="X492" s="14"/>
      <c r="Y492" s="14"/>
      <c r="Z492" s="14"/>
      <c r="AA492" s="14"/>
      <c r="AB492" s="14"/>
      <c r="AC492" s="14"/>
      <c r="AD492" s="14"/>
      <c r="AE492" s="14"/>
      <c r="AT492" s="180" t="s">
        <v>156</v>
      </c>
      <c r="AU492" s="180" t="s">
        <v>89</v>
      </c>
      <c r="AV492" s="14" t="s">
        <v>151</v>
      </c>
      <c r="AW492" s="14" t="s">
        <v>4</v>
      </c>
      <c r="AX492" s="14" t="s">
        <v>87</v>
      </c>
      <c r="AY492" s="180" t="s">
        <v>142</v>
      </c>
    </row>
    <row r="493" s="2" customFormat="1" ht="16.5" customHeight="1">
      <c r="A493" s="33"/>
      <c r="B493" s="158"/>
      <c r="C493" s="192" t="s">
        <v>1392</v>
      </c>
      <c r="D493" s="192" t="s">
        <v>379</v>
      </c>
      <c r="E493" s="193" t="s">
        <v>1393</v>
      </c>
      <c r="F493" s="194" t="s">
        <v>1394</v>
      </c>
      <c r="G493" s="195" t="s">
        <v>228</v>
      </c>
      <c r="H493" s="196">
        <v>15</v>
      </c>
      <c r="I493" s="197">
        <v>189</v>
      </c>
      <c r="J493" s="197">
        <f>ROUND(I493*H493,2)</f>
        <v>2835</v>
      </c>
      <c r="K493" s="194" t="s">
        <v>316</v>
      </c>
      <c r="L493" s="198"/>
      <c r="M493" s="199" t="s">
        <v>3</v>
      </c>
      <c r="N493" s="200" t="s">
        <v>52</v>
      </c>
      <c r="O493" s="167">
        <v>0</v>
      </c>
      <c r="P493" s="167">
        <f>O493*H493</f>
        <v>0</v>
      </c>
      <c r="Q493" s="167">
        <v>0.032000000000000001</v>
      </c>
      <c r="R493" s="167">
        <f>Q493*H493</f>
        <v>0.47999999999999998</v>
      </c>
      <c r="S493" s="167">
        <v>0</v>
      </c>
      <c r="T493" s="168">
        <f>S493*H493</f>
        <v>0</v>
      </c>
      <c r="U493" s="33"/>
      <c r="V493" s="33"/>
      <c r="W493" s="33"/>
      <c r="X493" s="33"/>
      <c r="Y493" s="33"/>
      <c r="Z493" s="33"/>
      <c r="AA493" s="33"/>
      <c r="AB493" s="33"/>
      <c r="AC493" s="33"/>
      <c r="AD493" s="33"/>
      <c r="AE493" s="33"/>
      <c r="AR493" s="169" t="s">
        <v>857</v>
      </c>
      <c r="AT493" s="169" t="s">
        <v>379</v>
      </c>
      <c r="AU493" s="169" t="s">
        <v>89</v>
      </c>
      <c r="AY493" s="19" t="s">
        <v>142</v>
      </c>
      <c r="BE493" s="170">
        <f>IF(N493="základní",J493,0)</f>
        <v>0</v>
      </c>
      <c r="BF493" s="170">
        <f>IF(N493="snížená",J493,0)</f>
        <v>0</v>
      </c>
      <c r="BG493" s="170">
        <f>IF(N493="zákl. přenesená",J493,0)</f>
        <v>2835</v>
      </c>
      <c r="BH493" s="170">
        <f>IF(N493="sníž. přenesená",J493,0)</f>
        <v>0</v>
      </c>
      <c r="BI493" s="170">
        <f>IF(N493="nulová",J493,0)</f>
        <v>0</v>
      </c>
      <c r="BJ493" s="19" t="s">
        <v>151</v>
      </c>
      <c r="BK493" s="170">
        <f>ROUND(I493*H493,2)</f>
        <v>2835</v>
      </c>
      <c r="BL493" s="19" t="s">
        <v>857</v>
      </c>
      <c r="BM493" s="169" t="s">
        <v>1395</v>
      </c>
    </row>
    <row r="494" s="2" customFormat="1" ht="24" customHeight="1">
      <c r="A494" s="33"/>
      <c r="B494" s="158"/>
      <c r="C494" s="159" t="s">
        <v>1396</v>
      </c>
      <c r="D494" s="159" t="s">
        <v>145</v>
      </c>
      <c r="E494" s="160" t="s">
        <v>1397</v>
      </c>
      <c r="F494" s="161" t="s">
        <v>1398</v>
      </c>
      <c r="G494" s="162" t="s">
        <v>228</v>
      </c>
      <c r="H494" s="163">
        <v>30</v>
      </c>
      <c r="I494" s="164">
        <v>121</v>
      </c>
      <c r="J494" s="164">
        <f>ROUND(I494*H494,2)</f>
        <v>3630</v>
      </c>
      <c r="K494" s="161" t="s">
        <v>316</v>
      </c>
      <c r="L494" s="34"/>
      <c r="M494" s="206" t="s">
        <v>3</v>
      </c>
      <c r="N494" s="207" t="s">
        <v>52</v>
      </c>
      <c r="O494" s="208">
        <v>0.39200000000000002</v>
      </c>
      <c r="P494" s="208">
        <f>O494*H494</f>
        <v>11.76</v>
      </c>
      <c r="Q494" s="208">
        <v>0</v>
      </c>
      <c r="R494" s="208">
        <f>Q494*H494</f>
        <v>0</v>
      </c>
      <c r="S494" s="208">
        <v>0</v>
      </c>
      <c r="T494" s="209">
        <f>S494*H494</f>
        <v>0</v>
      </c>
      <c r="U494" s="33"/>
      <c r="V494" s="33"/>
      <c r="W494" s="33"/>
      <c r="X494" s="33"/>
      <c r="Y494" s="33"/>
      <c r="Z494" s="33"/>
      <c r="AA494" s="33"/>
      <c r="AB494" s="33"/>
      <c r="AC494" s="33"/>
      <c r="AD494" s="33"/>
      <c r="AE494" s="33"/>
      <c r="AR494" s="169" t="s">
        <v>501</v>
      </c>
      <c r="AT494" s="169" t="s">
        <v>145</v>
      </c>
      <c r="AU494" s="169" t="s">
        <v>89</v>
      </c>
      <c r="AY494" s="19" t="s">
        <v>142</v>
      </c>
      <c r="BE494" s="170">
        <f>IF(N494="základní",J494,0)</f>
        <v>0</v>
      </c>
      <c r="BF494" s="170">
        <f>IF(N494="snížená",J494,0)</f>
        <v>0</v>
      </c>
      <c r="BG494" s="170">
        <f>IF(N494="zákl. přenesená",J494,0)</f>
        <v>3630</v>
      </c>
      <c r="BH494" s="170">
        <f>IF(N494="sníž. přenesená",J494,0)</f>
        <v>0</v>
      </c>
      <c r="BI494" s="170">
        <f>IF(N494="nulová",J494,0)</f>
        <v>0</v>
      </c>
      <c r="BJ494" s="19" t="s">
        <v>151</v>
      </c>
      <c r="BK494" s="170">
        <f>ROUND(I494*H494,2)</f>
        <v>3630</v>
      </c>
      <c r="BL494" s="19" t="s">
        <v>501</v>
      </c>
      <c r="BM494" s="169" t="s">
        <v>1399</v>
      </c>
    </row>
    <row r="495" s="2" customFormat="1" ht="6.96" customHeight="1">
      <c r="A495" s="33"/>
      <c r="B495" s="50"/>
      <c r="C495" s="51"/>
      <c r="D495" s="51"/>
      <c r="E495" s="51"/>
      <c r="F495" s="51"/>
      <c r="G495" s="51"/>
      <c r="H495" s="51"/>
      <c r="I495" s="51"/>
      <c r="J495" s="51"/>
      <c r="K495" s="51"/>
      <c r="L495" s="34"/>
      <c r="M495" s="33"/>
      <c r="O495" s="33"/>
      <c r="P495" s="33"/>
      <c r="Q495" s="33"/>
      <c r="R495" s="33"/>
      <c r="S495" s="33"/>
      <c r="T495" s="33"/>
      <c r="U495" s="33"/>
      <c r="V495" s="33"/>
      <c r="W495" s="33"/>
      <c r="X495" s="33"/>
      <c r="Y495" s="33"/>
      <c r="Z495" s="33"/>
      <c r="AA495" s="33"/>
      <c r="AB495" s="33"/>
      <c r="AC495" s="33"/>
      <c r="AD495" s="33"/>
      <c r="AE495" s="33"/>
    </row>
  </sheetData>
  <autoFilter ref="C91:K494"/>
  <mergeCells count="8">
    <mergeCell ref="E7:H7"/>
    <mergeCell ref="E9:H9"/>
    <mergeCell ref="E27:H27"/>
    <mergeCell ref="E48:H48"/>
    <mergeCell ref="E50:H50"/>
    <mergeCell ref="E82:H82"/>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1">
      <c r="A1" s="109"/>
    </row>
    <row r="2" s="1" customFormat="1" ht="36.96" customHeight="1">
      <c r="L2" s="18" t="s">
        <v>6</v>
      </c>
      <c r="M2" s="1"/>
      <c r="N2" s="1"/>
      <c r="O2" s="1"/>
      <c r="P2" s="1"/>
      <c r="Q2" s="1"/>
      <c r="R2" s="1"/>
      <c r="S2" s="1"/>
      <c r="T2" s="1"/>
      <c r="U2" s="1"/>
      <c r="V2" s="1"/>
      <c r="AT2" s="19" t="s">
        <v>103</v>
      </c>
    </row>
    <row r="3" s="1" customFormat="1" ht="6.96" customHeight="1">
      <c r="B3" s="20"/>
      <c r="C3" s="21"/>
      <c r="D3" s="21"/>
      <c r="E3" s="21"/>
      <c r="F3" s="21"/>
      <c r="G3" s="21"/>
      <c r="H3" s="21"/>
      <c r="I3" s="21"/>
      <c r="J3" s="21"/>
      <c r="K3" s="21"/>
      <c r="L3" s="22"/>
      <c r="AT3" s="19" t="s">
        <v>89</v>
      </c>
    </row>
    <row r="4" s="1" customFormat="1" ht="24.96" customHeight="1">
      <c r="B4" s="22"/>
      <c r="D4" s="23" t="s">
        <v>112</v>
      </c>
      <c r="L4" s="22"/>
      <c r="M4" s="110" t="s">
        <v>11</v>
      </c>
      <c r="AT4" s="19" t="s">
        <v>41</v>
      </c>
    </row>
    <row r="5" s="1" customFormat="1" ht="6.96" customHeight="1">
      <c r="B5" s="22"/>
      <c r="L5" s="22"/>
    </row>
    <row r="6" s="1" customFormat="1" ht="12" customHeight="1">
      <c r="B6" s="22"/>
      <c r="D6" s="29" t="s">
        <v>15</v>
      </c>
      <c r="L6" s="22"/>
    </row>
    <row r="7" s="1" customFormat="1" ht="16.5" customHeight="1">
      <c r="B7" s="22"/>
      <c r="E7" s="111" t="str">
        <f>'Rekapitulace stavby'!K6</f>
        <v>REKONSTRUKCE BUDOVY OŘ PLZEŇ, TRÄGEROVA ULICE, ČESKÉ BUDĚJOVICE</v>
      </c>
      <c r="F7" s="29"/>
      <c r="G7" s="29"/>
      <c r="H7" s="29"/>
      <c r="L7" s="22"/>
    </row>
    <row r="8" s="2" customFormat="1" ht="12" customHeight="1">
      <c r="A8" s="33"/>
      <c r="B8" s="34"/>
      <c r="C8" s="33"/>
      <c r="D8" s="29" t="s">
        <v>113</v>
      </c>
      <c r="E8" s="33"/>
      <c r="F8" s="33"/>
      <c r="G8" s="33"/>
      <c r="H8" s="33"/>
      <c r="I8" s="33"/>
      <c r="J8" s="33"/>
      <c r="K8" s="33"/>
      <c r="L8" s="112"/>
      <c r="S8" s="33"/>
      <c r="T8" s="33"/>
      <c r="U8" s="33"/>
      <c r="V8" s="33"/>
      <c r="W8" s="33"/>
      <c r="X8" s="33"/>
      <c r="Y8" s="33"/>
      <c r="Z8" s="33"/>
      <c r="AA8" s="33"/>
      <c r="AB8" s="33"/>
      <c r="AC8" s="33"/>
      <c r="AD8" s="33"/>
      <c r="AE8" s="33"/>
    </row>
    <row r="9" s="2" customFormat="1" ht="16.5" customHeight="1">
      <c r="A9" s="33"/>
      <c r="B9" s="34"/>
      <c r="C9" s="33"/>
      <c r="D9" s="33"/>
      <c r="E9" s="57" t="s">
        <v>1400</v>
      </c>
      <c r="F9" s="33"/>
      <c r="G9" s="33"/>
      <c r="H9" s="33"/>
      <c r="I9" s="33"/>
      <c r="J9" s="33"/>
      <c r="K9" s="33"/>
      <c r="L9" s="112"/>
      <c r="S9" s="33"/>
      <c r="T9" s="33"/>
      <c r="U9" s="33"/>
      <c r="V9" s="33"/>
      <c r="W9" s="33"/>
      <c r="X9" s="33"/>
      <c r="Y9" s="33"/>
      <c r="Z9" s="33"/>
      <c r="AA9" s="33"/>
      <c r="AB9" s="33"/>
      <c r="AC9" s="33"/>
      <c r="AD9" s="33"/>
      <c r="AE9" s="33"/>
    </row>
    <row r="10" s="2" customFormat="1">
      <c r="A10" s="33"/>
      <c r="B10" s="34"/>
      <c r="C10" s="33"/>
      <c r="D10" s="33"/>
      <c r="E10" s="33"/>
      <c r="F10" s="33"/>
      <c r="G10" s="33"/>
      <c r="H10" s="33"/>
      <c r="I10" s="33"/>
      <c r="J10" s="33"/>
      <c r="K10" s="33"/>
      <c r="L10" s="112"/>
      <c r="S10" s="33"/>
      <c r="T10" s="33"/>
      <c r="U10" s="33"/>
      <c r="V10" s="33"/>
      <c r="W10" s="33"/>
      <c r="X10" s="33"/>
      <c r="Y10" s="33"/>
      <c r="Z10" s="33"/>
      <c r="AA10" s="33"/>
      <c r="AB10" s="33"/>
      <c r="AC10" s="33"/>
      <c r="AD10" s="33"/>
      <c r="AE10" s="33"/>
    </row>
    <row r="11" s="2" customFormat="1" ht="12" customHeight="1">
      <c r="A11" s="33"/>
      <c r="B11" s="34"/>
      <c r="C11" s="33"/>
      <c r="D11" s="29" t="s">
        <v>17</v>
      </c>
      <c r="E11" s="33"/>
      <c r="F11" s="26" t="s">
        <v>104</v>
      </c>
      <c r="G11" s="33"/>
      <c r="H11" s="33"/>
      <c r="I11" s="29" t="s">
        <v>19</v>
      </c>
      <c r="J11" s="26" t="s">
        <v>1401</v>
      </c>
      <c r="K11" s="33"/>
      <c r="L11" s="112"/>
      <c r="S11" s="33"/>
      <c r="T11" s="33"/>
      <c r="U11" s="33"/>
      <c r="V11" s="33"/>
      <c r="W11" s="33"/>
      <c r="X11" s="33"/>
      <c r="Y11" s="33"/>
      <c r="Z11" s="33"/>
      <c r="AA11" s="33"/>
      <c r="AB11" s="33"/>
      <c r="AC11" s="33"/>
      <c r="AD11" s="33"/>
      <c r="AE11" s="33"/>
    </row>
    <row r="12" s="2" customFormat="1" ht="12" customHeight="1">
      <c r="A12" s="33"/>
      <c r="B12" s="34"/>
      <c r="C12" s="33"/>
      <c r="D12" s="29" t="s">
        <v>21</v>
      </c>
      <c r="E12" s="33"/>
      <c r="F12" s="26" t="s">
        <v>22</v>
      </c>
      <c r="G12" s="33"/>
      <c r="H12" s="33"/>
      <c r="I12" s="29" t="s">
        <v>23</v>
      </c>
      <c r="J12" s="59" t="str">
        <f>'Rekapitulace stavby'!AN8</f>
        <v>25. 7. 2019</v>
      </c>
      <c r="K12" s="33"/>
      <c r="L12" s="112"/>
      <c r="S12" s="33"/>
      <c r="T12" s="33"/>
      <c r="U12" s="33"/>
      <c r="V12" s="33"/>
      <c r="W12" s="33"/>
      <c r="X12" s="33"/>
      <c r="Y12" s="33"/>
      <c r="Z12" s="33"/>
      <c r="AA12" s="33"/>
      <c r="AB12" s="33"/>
      <c r="AC12" s="33"/>
      <c r="AD12" s="33"/>
      <c r="AE12" s="33"/>
    </row>
    <row r="13" s="2" customFormat="1" ht="10.8" customHeight="1">
      <c r="A13" s="33"/>
      <c r="B13" s="34"/>
      <c r="C13" s="33"/>
      <c r="D13" s="33"/>
      <c r="E13" s="33"/>
      <c r="F13" s="33"/>
      <c r="G13" s="33"/>
      <c r="H13" s="33"/>
      <c r="I13" s="33"/>
      <c r="J13" s="33"/>
      <c r="K13" s="33"/>
      <c r="L13" s="112"/>
      <c r="S13" s="33"/>
      <c r="T13" s="33"/>
      <c r="U13" s="33"/>
      <c r="V13" s="33"/>
      <c r="W13" s="33"/>
      <c r="X13" s="33"/>
      <c r="Y13" s="33"/>
      <c r="Z13" s="33"/>
      <c r="AA13" s="33"/>
      <c r="AB13" s="33"/>
      <c r="AC13" s="33"/>
      <c r="AD13" s="33"/>
      <c r="AE13" s="33"/>
    </row>
    <row r="14" s="2" customFormat="1" ht="12" customHeight="1">
      <c r="A14" s="33"/>
      <c r="B14" s="34"/>
      <c r="C14" s="33"/>
      <c r="D14" s="29" t="s">
        <v>29</v>
      </c>
      <c r="E14" s="33"/>
      <c r="F14" s="33"/>
      <c r="G14" s="33"/>
      <c r="H14" s="33"/>
      <c r="I14" s="29" t="s">
        <v>30</v>
      </c>
      <c r="J14" s="26" t="s">
        <v>31</v>
      </c>
      <c r="K14" s="33"/>
      <c r="L14" s="112"/>
      <c r="S14" s="33"/>
      <c r="T14" s="33"/>
      <c r="U14" s="33"/>
      <c r="V14" s="33"/>
      <c r="W14" s="33"/>
      <c r="X14" s="33"/>
      <c r="Y14" s="33"/>
      <c r="Z14" s="33"/>
      <c r="AA14" s="33"/>
      <c r="AB14" s="33"/>
      <c r="AC14" s="33"/>
      <c r="AD14" s="33"/>
      <c r="AE14" s="33"/>
    </row>
    <row r="15" s="2" customFormat="1" ht="18" customHeight="1">
      <c r="A15" s="33"/>
      <c r="B15" s="34"/>
      <c r="C15" s="33"/>
      <c r="D15" s="33"/>
      <c r="E15" s="26" t="s">
        <v>32</v>
      </c>
      <c r="F15" s="33"/>
      <c r="G15" s="33"/>
      <c r="H15" s="33"/>
      <c r="I15" s="29" t="s">
        <v>33</v>
      </c>
      <c r="J15" s="26" t="s">
        <v>34</v>
      </c>
      <c r="K15" s="33"/>
      <c r="L15" s="112"/>
      <c r="S15" s="33"/>
      <c r="T15" s="33"/>
      <c r="U15" s="33"/>
      <c r="V15" s="33"/>
      <c r="W15" s="33"/>
      <c r="X15" s="33"/>
      <c r="Y15" s="33"/>
      <c r="Z15" s="33"/>
      <c r="AA15" s="33"/>
      <c r="AB15" s="33"/>
      <c r="AC15" s="33"/>
      <c r="AD15" s="33"/>
      <c r="AE15" s="33"/>
    </row>
    <row r="16" s="2" customFormat="1" ht="6.96" customHeight="1">
      <c r="A16" s="33"/>
      <c r="B16" s="34"/>
      <c r="C16" s="33"/>
      <c r="D16" s="33"/>
      <c r="E16" s="33"/>
      <c r="F16" s="33"/>
      <c r="G16" s="33"/>
      <c r="H16" s="33"/>
      <c r="I16" s="33"/>
      <c r="J16" s="33"/>
      <c r="K16" s="33"/>
      <c r="L16" s="112"/>
      <c r="S16" s="33"/>
      <c r="T16" s="33"/>
      <c r="U16" s="33"/>
      <c r="V16" s="33"/>
      <c r="W16" s="33"/>
      <c r="X16" s="33"/>
      <c r="Y16" s="33"/>
      <c r="Z16" s="33"/>
      <c r="AA16" s="33"/>
      <c r="AB16" s="33"/>
      <c r="AC16" s="33"/>
      <c r="AD16" s="33"/>
      <c r="AE16" s="33"/>
    </row>
    <row r="17" s="2" customFormat="1" ht="12" customHeight="1">
      <c r="A17" s="33"/>
      <c r="B17" s="34"/>
      <c r="C17" s="33"/>
      <c r="D17" s="29" t="s">
        <v>35</v>
      </c>
      <c r="E17" s="33"/>
      <c r="F17" s="33"/>
      <c r="G17" s="33"/>
      <c r="H17" s="33"/>
      <c r="I17" s="29" t="s">
        <v>30</v>
      </c>
      <c r="J17" s="26" t="s">
        <v>3</v>
      </c>
      <c r="K17" s="33"/>
      <c r="L17" s="112"/>
      <c r="S17" s="33"/>
      <c r="T17" s="33"/>
      <c r="U17" s="33"/>
      <c r="V17" s="33"/>
      <c r="W17" s="33"/>
      <c r="X17" s="33"/>
      <c r="Y17" s="33"/>
      <c r="Z17" s="33"/>
      <c r="AA17" s="33"/>
      <c r="AB17" s="33"/>
      <c r="AC17" s="33"/>
      <c r="AD17" s="33"/>
      <c r="AE17" s="33"/>
    </row>
    <row r="18" s="2" customFormat="1" ht="18" customHeight="1">
      <c r="A18" s="33"/>
      <c r="B18" s="34"/>
      <c r="C18" s="33"/>
      <c r="D18" s="33"/>
      <c r="E18" s="26" t="s">
        <v>36</v>
      </c>
      <c r="F18" s="33"/>
      <c r="G18" s="33"/>
      <c r="H18" s="33"/>
      <c r="I18" s="29" t="s">
        <v>33</v>
      </c>
      <c r="J18" s="26" t="s">
        <v>3</v>
      </c>
      <c r="K18" s="33"/>
      <c r="L18" s="112"/>
      <c r="S18" s="33"/>
      <c r="T18" s="33"/>
      <c r="U18" s="33"/>
      <c r="V18" s="33"/>
      <c r="W18" s="33"/>
      <c r="X18" s="33"/>
      <c r="Y18" s="33"/>
      <c r="Z18" s="33"/>
      <c r="AA18" s="33"/>
      <c r="AB18" s="33"/>
      <c r="AC18" s="33"/>
      <c r="AD18" s="33"/>
      <c r="AE18" s="33"/>
    </row>
    <row r="19" s="2" customFormat="1" ht="6.96" customHeight="1">
      <c r="A19" s="33"/>
      <c r="B19" s="34"/>
      <c r="C19" s="33"/>
      <c r="D19" s="33"/>
      <c r="E19" s="33"/>
      <c r="F19" s="33"/>
      <c r="G19" s="33"/>
      <c r="H19" s="33"/>
      <c r="I19" s="33"/>
      <c r="J19" s="33"/>
      <c r="K19" s="33"/>
      <c r="L19" s="112"/>
      <c r="S19" s="33"/>
      <c r="T19" s="33"/>
      <c r="U19" s="33"/>
      <c r="V19" s="33"/>
      <c r="W19" s="33"/>
      <c r="X19" s="33"/>
      <c r="Y19" s="33"/>
      <c r="Z19" s="33"/>
      <c r="AA19" s="33"/>
      <c r="AB19" s="33"/>
      <c r="AC19" s="33"/>
      <c r="AD19" s="33"/>
      <c r="AE19" s="33"/>
    </row>
    <row r="20" s="2" customFormat="1" ht="12" customHeight="1">
      <c r="A20" s="33"/>
      <c r="B20" s="34"/>
      <c r="C20" s="33"/>
      <c r="D20" s="29" t="s">
        <v>37</v>
      </c>
      <c r="E20" s="33"/>
      <c r="F20" s="33"/>
      <c r="G20" s="33"/>
      <c r="H20" s="33"/>
      <c r="I20" s="29" t="s">
        <v>30</v>
      </c>
      <c r="J20" s="26" t="s">
        <v>38</v>
      </c>
      <c r="K20" s="33"/>
      <c r="L20" s="112"/>
      <c r="S20" s="33"/>
      <c r="T20" s="33"/>
      <c r="U20" s="33"/>
      <c r="V20" s="33"/>
      <c r="W20" s="33"/>
      <c r="X20" s="33"/>
      <c r="Y20" s="33"/>
      <c r="Z20" s="33"/>
      <c r="AA20" s="33"/>
      <c r="AB20" s="33"/>
      <c r="AC20" s="33"/>
      <c r="AD20" s="33"/>
      <c r="AE20" s="33"/>
    </row>
    <row r="21" s="2" customFormat="1" ht="18" customHeight="1">
      <c r="A21" s="33"/>
      <c r="B21" s="34"/>
      <c r="C21" s="33"/>
      <c r="D21" s="33"/>
      <c r="E21" s="26" t="s">
        <v>39</v>
      </c>
      <c r="F21" s="33"/>
      <c r="G21" s="33"/>
      <c r="H21" s="33"/>
      <c r="I21" s="29" t="s">
        <v>33</v>
      </c>
      <c r="J21" s="26" t="s">
        <v>40</v>
      </c>
      <c r="K21" s="33"/>
      <c r="L21" s="112"/>
      <c r="S21" s="33"/>
      <c r="T21" s="33"/>
      <c r="U21" s="33"/>
      <c r="V21" s="33"/>
      <c r="W21" s="33"/>
      <c r="X21" s="33"/>
      <c r="Y21" s="33"/>
      <c r="Z21" s="33"/>
      <c r="AA21" s="33"/>
      <c r="AB21" s="33"/>
      <c r="AC21" s="33"/>
      <c r="AD21" s="33"/>
      <c r="AE21" s="33"/>
    </row>
    <row r="22" s="2" customFormat="1" ht="6.96" customHeight="1">
      <c r="A22" s="33"/>
      <c r="B22" s="34"/>
      <c r="C22" s="33"/>
      <c r="D22" s="33"/>
      <c r="E22" s="33"/>
      <c r="F22" s="33"/>
      <c r="G22" s="33"/>
      <c r="H22" s="33"/>
      <c r="I22" s="33"/>
      <c r="J22" s="33"/>
      <c r="K22" s="33"/>
      <c r="L22" s="112"/>
      <c r="S22" s="33"/>
      <c r="T22" s="33"/>
      <c r="U22" s="33"/>
      <c r="V22" s="33"/>
      <c r="W22" s="33"/>
      <c r="X22" s="33"/>
      <c r="Y22" s="33"/>
      <c r="Z22" s="33"/>
      <c r="AA22" s="33"/>
      <c r="AB22" s="33"/>
      <c r="AC22" s="33"/>
      <c r="AD22" s="33"/>
      <c r="AE22" s="33"/>
    </row>
    <row r="23" s="2" customFormat="1" ht="12" customHeight="1">
      <c r="A23" s="33"/>
      <c r="B23" s="34"/>
      <c r="C23" s="33"/>
      <c r="D23" s="29" t="s">
        <v>42</v>
      </c>
      <c r="E23" s="33"/>
      <c r="F23" s="33"/>
      <c r="G23" s="33"/>
      <c r="H23" s="33"/>
      <c r="I23" s="29" t="s">
        <v>30</v>
      </c>
      <c r="J23" s="26" t="s">
        <v>3</v>
      </c>
      <c r="K23" s="33"/>
      <c r="L23" s="112"/>
      <c r="S23" s="33"/>
      <c r="T23" s="33"/>
      <c r="U23" s="33"/>
      <c r="V23" s="33"/>
      <c r="W23" s="33"/>
      <c r="X23" s="33"/>
      <c r="Y23" s="33"/>
      <c r="Z23" s="33"/>
      <c r="AA23" s="33"/>
      <c r="AB23" s="33"/>
      <c r="AC23" s="33"/>
      <c r="AD23" s="33"/>
      <c r="AE23" s="33"/>
    </row>
    <row r="24" s="2" customFormat="1" ht="18" customHeight="1">
      <c r="A24" s="33"/>
      <c r="B24" s="34"/>
      <c r="C24" s="33"/>
      <c r="D24" s="33"/>
      <c r="E24" s="26" t="s">
        <v>36</v>
      </c>
      <c r="F24" s="33"/>
      <c r="G24" s="33"/>
      <c r="H24" s="33"/>
      <c r="I24" s="29" t="s">
        <v>33</v>
      </c>
      <c r="J24" s="26" t="s">
        <v>3</v>
      </c>
      <c r="K24" s="33"/>
      <c r="L24" s="112"/>
      <c r="S24" s="33"/>
      <c r="T24" s="33"/>
      <c r="U24" s="33"/>
      <c r="V24" s="33"/>
      <c r="W24" s="33"/>
      <c r="X24" s="33"/>
      <c r="Y24" s="33"/>
      <c r="Z24" s="33"/>
      <c r="AA24" s="33"/>
      <c r="AB24" s="33"/>
      <c r="AC24" s="33"/>
      <c r="AD24" s="33"/>
      <c r="AE24" s="33"/>
    </row>
    <row r="25" s="2" customFormat="1" ht="6.96" customHeight="1">
      <c r="A25" s="33"/>
      <c r="B25" s="34"/>
      <c r="C25" s="33"/>
      <c r="D25" s="33"/>
      <c r="E25" s="33"/>
      <c r="F25" s="33"/>
      <c r="G25" s="33"/>
      <c r="H25" s="33"/>
      <c r="I25" s="33"/>
      <c r="J25" s="33"/>
      <c r="K25" s="33"/>
      <c r="L25" s="112"/>
      <c r="S25" s="33"/>
      <c r="T25" s="33"/>
      <c r="U25" s="33"/>
      <c r="V25" s="33"/>
      <c r="W25" s="33"/>
      <c r="X25" s="33"/>
      <c r="Y25" s="33"/>
      <c r="Z25" s="33"/>
      <c r="AA25" s="33"/>
      <c r="AB25" s="33"/>
      <c r="AC25" s="33"/>
      <c r="AD25" s="33"/>
      <c r="AE25" s="33"/>
    </row>
    <row r="26" s="2" customFormat="1" ht="12" customHeight="1">
      <c r="A26" s="33"/>
      <c r="B26" s="34"/>
      <c r="C26" s="33"/>
      <c r="D26" s="29" t="s">
        <v>43</v>
      </c>
      <c r="E26" s="33"/>
      <c r="F26" s="33"/>
      <c r="G26" s="33"/>
      <c r="H26" s="33"/>
      <c r="I26" s="33"/>
      <c r="J26" s="33"/>
      <c r="K26" s="33"/>
      <c r="L26" s="112"/>
      <c r="S26" s="33"/>
      <c r="T26" s="33"/>
      <c r="U26" s="33"/>
      <c r="V26" s="33"/>
      <c r="W26" s="33"/>
      <c r="X26" s="33"/>
      <c r="Y26" s="33"/>
      <c r="Z26" s="33"/>
      <c r="AA26" s="33"/>
      <c r="AB26" s="33"/>
      <c r="AC26" s="33"/>
      <c r="AD26" s="33"/>
      <c r="AE26" s="33"/>
    </row>
    <row r="27" s="8" customFormat="1" ht="16.5" customHeight="1">
      <c r="A27" s="113"/>
      <c r="B27" s="114"/>
      <c r="C27" s="113"/>
      <c r="D27" s="113"/>
      <c r="E27" s="31" t="s">
        <v>3</v>
      </c>
      <c r="F27" s="31"/>
      <c r="G27" s="31"/>
      <c r="H27" s="31"/>
      <c r="I27" s="113"/>
      <c r="J27" s="113"/>
      <c r="K27" s="113"/>
      <c r="L27" s="115"/>
      <c r="S27" s="113"/>
      <c r="T27" s="113"/>
      <c r="U27" s="113"/>
      <c r="V27" s="113"/>
      <c r="W27" s="113"/>
      <c r="X27" s="113"/>
      <c r="Y27" s="113"/>
      <c r="Z27" s="113"/>
      <c r="AA27" s="113"/>
      <c r="AB27" s="113"/>
      <c r="AC27" s="113"/>
      <c r="AD27" s="113"/>
      <c r="AE27" s="113"/>
    </row>
    <row r="28" s="2" customFormat="1" ht="6.96" customHeight="1">
      <c r="A28" s="33"/>
      <c r="B28" s="34"/>
      <c r="C28" s="33"/>
      <c r="D28" s="33"/>
      <c r="E28" s="33"/>
      <c r="F28" s="33"/>
      <c r="G28" s="33"/>
      <c r="H28" s="33"/>
      <c r="I28" s="33"/>
      <c r="J28" s="33"/>
      <c r="K28" s="33"/>
      <c r="L28" s="112"/>
      <c r="S28" s="33"/>
      <c r="T28" s="33"/>
      <c r="U28" s="33"/>
      <c r="V28" s="33"/>
      <c r="W28" s="33"/>
      <c r="X28" s="33"/>
      <c r="Y28" s="33"/>
      <c r="Z28" s="33"/>
      <c r="AA28" s="33"/>
      <c r="AB28" s="33"/>
      <c r="AC28" s="33"/>
      <c r="AD28" s="33"/>
      <c r="AE28" s="33"/>
    </row>
    <row r="29" s="2" customFormat="1" ht="6.96" customHeight="1">
      <c r="A29" s="33"/>
      <c r="B29" s="34"/>
      <c r="C29" s="33"/>
      <c r="D29" s="79"/>
      <c r="E29" s="79"/>
      <c r="F29" s="79"/>
      <c r="G29" s="79"/>
      <c r="H29" s="79"/>
      <c r="I29" s="79"/>
      <c r="J29" s="79"/>
      <c r="K29" s="79"/>
      <c r="L29" s="112"/>
      <c r="S29" s="33"/>
      <c r="T29" s="33"/>
      <c r="U29" s="33"/>
      <c r="V29" s="33"/>
      <c r="W29" s="33"/>
      <c r="X29" s="33"/>
      <c r="Y29" s="33"/>
      <c r="Z29" s="33"/>
      <c r="AA29" s="33"/>
      <c r="AB29" s="33"/>
      <c r="AC29" s="33"/>
      <c r="AD29" s="33"/>
      <c r="AE29" s="33"/>
    </row>
    <row r="30" s="2" customFormat="1" ht="25.44" customHeight="1">
      <c r="A30" s="33"/>
      <c r="B30" s="34"/>
      <c r="C30" s="33"/>
      <c r="D30" s="116" t="s">
        <v>45</v>
      </c>
      <c r="E30" s="33"/>
      <c r="F30" s="33"/>
      <c r="G30" s="33"/>
      <c r="H30" s="33"/>
      <c r="I30" s="33"/>
      <c r="J30" s="85">
        <f>ROUND(J87, 2)</f>
        <v>253313.01999999999</v>
      </c>
      <c r="K30" s="33"/>
      <c r="L30" s="112"/>
      <c r="S30" s="33"/>
      <c r="T30" s="33"/>
      <c r="U30" s="33"/>
      <c r="V30" s="33"/>
      <c r="W30" s="33"/>
      <c r="X30" s="33"/>
      <c r="Y30" s="33"/>
      <c r="Z30" s="33"/>
      <c r="AA30" s="33"/>
      <c r="AB30" s="33"/>
      <c r="AC30" s="33"/>
      <c r="AD30" s="33"/>
      <c r="AE30" s="33"/>
    </row>
    <row r="31" s="2" customFormat="1" ht="6.96" customHeight="1">
      <c r="A31" s="33"/>
      <c r="B31" s="34"/>
      <c r="C31" s="33"/>
      <c r="D31" s="79"/>
      <c r="E31" s="79"/>
      <c r="F31" s="79"/>
      <c r="G31" s="79"/>
      <c r="H31" s="79"/>
      <c r="I31" s="79"/>
      <c r="J31" s="79"/>
      <c r="K31" s="79"/>
      <c r="L31" s="112"/>
      <c r="S31" s="33"/>
      <c r="T31" s="33"/>
      <c r="U31" s="33"/>
      <c r="V31" s="33"/>
      <c r="W31" s="33"/>
      <c r="X31" s="33"/>
      <c r="Y31" s="33"/>
      <c r="Z31" s="33"/>
      <c r="AA31" s="33"/>
      <c r="AB31" s="33"/>
      <c r="AC31" s="33"/>
      <c r="AD31" s="33"/>
      <c r="AE31" s="33"/>
    </row>
    <row r="32" s="2" customFormat="1" ht="14.4" customHeight="1">
      <c r="A32" s="33"/>
      <c r="B32" s="34"/>
      <c r="C32" s="33"/>
      <c r="D32" s="33"/>
      <c r="E32" s="33"/>
      <c r="F32" s="38" t="s">
        <v>47</v>
      </c>
      <c r="G32" s="33"/>
      <c r="H32" s="33"/>
      <c r="I32" s="38" t="s">
        <v>46</v>
      </c>
      <c r="J32" s="38" t="s">
        <v>48</v>
      </c>
      <c r="K32" s="33"/>
      <c r="L32" s="112"/>
      <c r="S32" s="33"/>
      <c r="T32" s="33"/>
      <c r="U32" s="33"/>
      <c r="V32" s="33"/>
      <c r="W32" s="33"/>
      <c r="X32" s="33"/>
      <c r="Y32" s="33"/>
      <c r="Z32" s="33"/>
      <c r="AA32" s="33"/>
      <c r="AB32" s="33"/>
      <c r="AC32" s="33"/>
      <c r="AD32" s="33"/>
      <c r="AE32" s="33"/>
    </row>
    <row r="33" hidden="1" s="2" customFormat="1" ht="14.4" customHeight="1">
      <c r="A33" s="33"/>
      <c r="B33" s="34"/>
      <c r="C33" s="33"/>
      <c r="D33" s="42" t="s">
        <v>49</v>
      </c>
      <c r="E33" s="29" t="s">
        <v>50</v>
      </c>
      <c r="F33" s="117">
        <f>ROUND((SUM(BE87:BE205)),  2)</f>
        <v>0</v>
      </c>
      <c r="G33" s="33"/>
      <c r="H33" s="33"/>
      <c r="I33" s="118">
        <v>0.20999999999999999</v>
      </c>
      <c r="J33" s="117">
        <f>ROUND(((SUM(BE87:BE205))*I33),  2)</f>
        <v>0</v>
      </c>
      <c r="K33" s="33"/>
      <c r="L33" s="112"/>
      <c r="S33" s="33"/>
      <c r="T33" s="33"/>
      <c r="U33" s="33"/>
      <c r="V33" s="33"/>
      <c r="W33" s="33"/>
      <c r="X33" s="33"/>
      <c r="Y33" s="33"/>
      <c r="Z33" s="33"/>
      <c r="AA33" s="33"/>
      <c r="AB33" s="33"/>
      <c r="AC33" s="33"/>
      <c r="AD33" s="33"/>
      <c r="AE33" s="33"/>
    </row>
    <row r="34" hidden="1" s="2" customFormat="1" ht="14.4" customHeight="1">
      <c r="A34" s="33"/>
      <c r="B34" s="34"/>
      <c r="C34" s="33"/>
      <c r="D34" s="33"/>
      <c r="E34" s="29" t="s">
        <v>51</v>
      </c>
      <c r="F34" s="117">
        <f>ROUND((SUM(BF87:BF205)),  2)</f>
        <v>0</v>
      </c>
      <c r="G34" s="33"/>
      <c r="H34" s="33"/>
      <c r="I34" s="118">
        <v>0.14999999999999999</v>
      </c>
      <c r="J34" s="117">
        <f>ROUND(((SUM(BF87:BF205))*I34),  2)</f>
        <v>0</v>
      </c>
      <c r="K34" s="33"/>
      <c r="L34" s="112"/>
      <c r="S34" s="33"/>
      <c r="T34" s="33"/>
      <c r="U34" s="33"/>
      <c r="V34" s="33"/>
      <c r="W34" s="33"/>
      <c r="X34" s="33"/>
      <c r="Y34" s="33"/>
      <c r="Z34" s="33"/>
      <c r="AA34" s="33"/>
      <c r="AB34" s="33"/>
      <c r="AC34" s="33"/>
      <c r="AD34" s="33"/>
      <c r="AE34" s="33"/>
    </row>
    <row r="35" s="2" customFormat="1" ht="14.4" customHeight="1">
      <c r="A35" s="33"/>
      <c r="B35" s="34"/>
      <c r="C35" s="33"/>
      <c r="D35" s="29" t="s">
        <v>49</v>
      </c>
      <c r="E35" s="29" t="s">
        <v>52</v>
      </c>
      <c r="F35" s="117">
        <f>ROUND((SUM(BG87:BG205)),  2)</f>
        <v>253313.01999999999</v>
      </c>
      <c r="G35" s="33"/>
      <c r="H35" s="33"/>
      <c r="I35" s="118">
        <v>0.20999999999999999</v>
      </c>
      <c r="J35" s="117">
        <f>0</f>
        <v>0</v>
      </c>
      <c r="K35" s="33"/>
      <c r="L35" s="112"/>
      <c r="S35" s="33"/>
      <c r="T35" s="33"/>
      <c r="U35" s="33"/>
      <c r="V35" s="33"/>
      <c r="W35" s="33"/>
      <c r="X35" s="33"/>
      <c r="Y35" s="33"/>
      <c r="Z35" s="33"/>
      <c r="AA35" s="33"/>
      <c r="AB35" s="33"/>
      <c r="AC35" s="33"/>
      <c r="AD35" s="33"/>
      <c r="AE35" s="33"/>
    </row>
    <row r="36" s="2" customFormat="1" ht="14.4" customHeight="1">
      <c r="A36" s="33"/>
      <c r="B36" s="34"/>
      <c r="C36" s="33"/>
      <c r="D36" s="33"/>
      <c r="E36" s="29" t="s">
        <v>53</v>
      </c>
      <c r="F36" s="117">
        <f>ROUND((SUM(BH87:BH205)),  2)</f>
        <v>0</v>
      </c>
      <c r="G36" s="33"/>
      <c r="H36" s="33"/>
      <c r="I36" s="118">
        <v>0.14999999999999999</v>
      </c>
      <c r="J36" s="117">
        <f>0</f>
        <v>0</v>
      </c>
      <c r="K36" s="33"/>
      <c r="L36" s="112"/>
      <c r="S36" s="33"/>
      <c r="T36" s="33"/>
      <c r="U36" s="33"/>
      <c r="V36" s="33"/>
      <c r="W36" s="33"/>
      <c r="X36" s="33"/>
      <c r="Y36" s="33"/>
      <c r="Z36" s="33"/>
      <c r="AA36" s="33"/>
      <c r="AB36" s="33"/>
      <c r="AC36" s="33"/>
      <c r="AD36" s="33"/>
      <c r="AE36" s="33"/>
    </row>
    <row r="37" hidden="1" s="2" customFormat="1" ht="14.4" customHeight="1">
      <c r="A37" s="33"/>
      <c r="B37" s="34"/>
      <c r="C37" s="33"/>
      <c r="D37" s="33"/>
      <c r="E37" s="29" t="s">
        <v>54</v>
      </c>
      <c r="F37" s="117">
        <f>ROUND((SUM(BI87:BI205)),  2)</f>
        <v>0</v>
      </c>
      <c r="G37" s="33"/>
      <c r="H37" s="33"/>
      <c r="I37" s="118">
        <v>0</v>
      </c>
      <c r="J37" s="117">
        <f>0</f>
        <v>0</v>
      </c>
      <c r="K37" s="33"/>
      <c r="L37" s="112"/>
      <c r="S37" s="33"/>
      <c r="T37" s="33"/>
      <c r="U37" s="33"/>
      <c r="V37" s="33"/>
      <c r="W37" s="33"/>
      <c r="X37" s="33"/>
      <c r="Y37" s="33"/>
      <c r="Z37" s="33"/>
      <c r="AA37" s="33"/>
      <c r="AB37" s="33"/>
      <c r="AC37" s="33"/>
      <c r="AD37" s="33"/>
      <c r="AE37" s="33"/>
    </row>
    <row r="38" s="2" customFormat="1" ht="6.96" customHeight="1">
      <c r="A38" s="33"/>
      <c r="B38" s="34"/>
      <c r="C38" s="33"/>
      <c r="D38" s="33"/>
      <c r="E38" s="33"/>
      <c r="F38" s="33"/>
      <c r="G38" s="33"/>
      <c r="H38" s="33"/>
      <c r="I38" s="33"/>
      <c r="J38" s="33"/>
      <c r="K38" s="33"/>
      <c r="L38" s="112"/>
      <c r="S38" s="33"/>
      <c r="T38" s="33"/>
      <c r="U38" s="33"/>
      <c r="V38" s="33"/>
      <c r="W38" s="33"/>
      <c r="X38" s="33"/>
      <c r="Y38" s="33"/>
      <c r="Z38" s="33"/>
      <c r="AA38" s="33"/>
      <c r="AB38" s="33"/>
      <c r="AC38" s="33"/>
      <c r="AD38" s="33"/>
      <c r="AE38" s="33"/>
    </row>
    <row r="39" s="2" customFormat="1" ht="25.44" customHeight="1">
      <c r="A39" s="33"/>
      <c r="B39" s="34"/>
      <c r="C39" s="119"/>
      <c r="D39" s="120" t="s">
        <v>55</v>
      </c>
      <c r="E39" s="71"/>
      <c r="F39" s="71"/>
      <c r="G39" s="121" t="s">
        <v>56</v>
      </c>
      <c r="H39" s="122" t="s">
        <v>57</v>
      </c>
      <c r="I39" s="71"/>
      <c r="J39" s="123">
        <f>SUM(J30:J37)</f>
        <v>253313.01999999999</v>
      </c>
      <c r="K39" s="124"/>
      <c r="L39" s="112"/>
      <c r="S39" s="33"/>
      <c r="T39" s="33"/>
      <c r="U39" s="33"/>
      <c r="V39" s="33"/>
      <c r="W39" s="33"/>
      <c r="X39" s="33"/>
      <c r="Y39" s="33"/>
      <c r="Z39" s="33"/>
      <c r="AA39" s="33"/>
      <c r="AB39" s="33"/>
      <c r="AC39" s="33"/>
      <c r="AD39" s="33"/>
      <c r="AE39" s="33"/>
    </row>
    <row r="40" s="2" customFormat="1" ht="14.4" customHeight="1">
      <c r="A40" s="33"/>
      <c r="B40" s="50"/>
      <c r="C40" s="51"/>
      <c r="D40" s="51"/>
      <c r="E40" s="51"/>
      <c r="F40" s="51"/>
      <c r="G40" s="51"/>
      <c r="H40" s="51"/>
      <c r="I40" s="51"/>
      <c r="J40" s="51"/>
      <c r="K40" s="51"/>
      <c r="L40" s="112"/>
      <c r="S40" s="33"/>
      <c r="T40" s="33"/>
      <c r="U40" s="33"/>
      <c r="V40" s="33"/>
      <c r="W40" s="33"/>
      <c r="X40" s="33"/>
      <c r="Y40" s="33"/>
      <c r="Z40" s="33"/>
      <c r="AA40" s="33"/>
      <c r="AB40" s="33"/>
      <c r="AC40" s="33"/>
      <c r="AD40" s="33"/>
      <c r="AE40" s="33"/>
    </row>
    <row r="44" s="2" customFormat="1" ht="6.96" customHeight="1">
      <c r="A44" s="33"/>
      <c r="B44" s="52"/>
      <c r="C44" s="53"/>
      <c r="D44" s="53"/>
      <c r="E44" s="53"/>
      <c r="F44" s="53"/>
      <c r="G44" s="53"/>
      <c r="H44" s="53"/>
      <c r="I44" s="53"/>
      <c r="J44" s="53"/>
      <c r="K44" s="53"/>
      <c r="L44" s="112"/>
      <c r="S44" s="33"/>
      <c r="T44" s="33"/>
      <c r="U44" s="33"/>
      <c r="V44" s="33"/>
      <c r="W44" s="33"/>
      <c r="X44" s="33"/>
      <c r="Y44" s="33"/>
      <c r="Z44" s="33"/>
      <c r="AA44" s="33"/>
      <c r="AB44" s="33"/>
      <c r="AC44" s="33"/>
      <c r="AD44" s="33"/>
      <c r="AE44" s="33"/>
    </row>
    <row r="45" s="2" customFormat="1" ht="24.96" customHeight="1">
      <c r="A45" s="33"/>
      <c r="B45" s="34"/>
      <c r="C45" s="23" t="s">
        <v>115</v>
      </c>
      <c r="D45" s="33"/>
      <c r="E45" s="33"/>
      <c r="F45" s="33"/>
      <c r="G45" s="33"/>
      <c r="H45" s="33"/>
      <c r="I45" s="33"/>
      <c r="J45" s="33"/>
      <c r="K45" s="33"/>
      <c r="L45" s="112"/>
      <c r="S45" s="33"/>
      <c r="T45" s="33"/>
      <c r="U45" s="33"/>
      <c r="V45" s="33"/>
      <c r="W45" s="33"/>
      <c r="X45" s="33"/>
      <c r="Y45" s="33"/>
      <c r="Z45" s="33"/>
      <c r="AA45" s="33"/>
      <c r="AB45" s="33"/>
      <c r="AC45" s="33"/>
      <c r="AD45" s="33"/>
      <c r="AE45" s="33"/>
    </row>
    <row r="46" s="2" customFormat="1" ht="6.96" customHeight="1">
      <c r="A46" s="33"/>
      <c r="B46" s="34"/>
      <c r="C46" s="33"/>
      <c r="D46" s="33"/>
      <c r="E46" s="33"/>
      <c r="F46" s="33"/>
      <c r="G46" s="33"/>
      <c r="H46" s="33"/>
      <c r="I46" s="33"/>
      <c r="J46" s="33"/>
      <c r="K46" s="33"/>
      <c r="L46" s="112"/>
      <c r="S46" s="33"/>
      <c r="T46" s="33"/>
      <c r="U46" s="33"/>
      <c r="V46" s="33"/>
      <c r="W46" s="33"/>
      <c r="X46" s="33"/>
      <c r="Y46" s="33"/>
      <c r="Z46" s="33"/>
      <c r="AA46" s="33"/>
      <c r="AB46" s="33"/>
      <c r="AC46" s="33"/>
      <c r="AD46" s="33"/>
      <c r="AE46" s="33"/>
    </row>
    <row r="47" s="2" customFormat="1" ht="12" customHeight="1">
      <c r="A47" s="33"/>
      <c r="B47" s="34"/>
      <c r="C47" s="29" t="s">
        <v>15</v>
      </c>
      <c r="D47" s="33"/>
      <c r="E47" s="33"/>
      <c r="F47" s="33"/>
      <c r="G47" s="33"/>
      <c r="H47" s="33"/>
      <c r="I47" s="33"/>
      <c r="J47" s="33"/>
      <c r="K47" s="33"/>
      <c r="L47" s="112"/>
      <c r="S47" s="33"/>
      <c r="T47" s="33"/>
      <c r="U47" s="33"/>
      <c r="V47" s="33"/>
      <c r="W47" s="33"/>
      <c r="X47" s="33"/>
      <c r="Y47" s="33"/>
      <c r="Z47" s="33"/>
      <c r="AA47" s="33"/>
      <c r="AB47" s="33"/>
      <c r="AC47" s="33"/>
      <c r="AD47" s="33"/>
      <c r="AE47" s="33"/>
    </row>
    <row r="48" s="2" customFormat="1" ht="16.5" customHeight="1">
      <c r="A48" s="33"/>
      <c r="B48" s="34"/>
      <c r="C48" s="33"/>
      <c r="D48" s="33"/>
      <c r="E48" s="111" t="str">
        <f>E7</f>
        <v>REKONSTRUKCE BUDOVY OŘ PLZEŇ, TRÄGEROVA ULICE, ČESKÉ BUDĚJOVICE</v>
      </c>
      <c r="F48" s="29"/>
      <c r="G48" s="29"/>
      <c r="H48" s="29"/>
      <c r="I48" s="33"/>
      <c r="J48" s="33"/>
      <c r="K48" s="33"/>
      <c r="L48" s="112"/>
      <c r="S48" s="33"/>
      <c r="T48" s="33"/>
      <c r="U48" s="33"/>
      <c r="V48" s="33"/>
      <c r="W48" s="33"/>
      <c r="X48" s="33"/>
      <c r="Y48" s="33"/>
      <c r="Z48" s="33"/>
      <c r="AA48" s="33"/>
      <c r="AB48" s="33"/>
      <c r="AC48" s="33"/>
      <c r="AD48" s="33"/>
      <c r="AE48" s="33"/>
    </row>
    <row r="49" s="2" customFormat="1" ht="12" customHeight="1">
      <c r="A49" s="33"/>
      <c r="B49" s="34"/>
      <c r="C49" s="29" t="s">
        <v>113</v>
      </c>
      <c r="D49" s="33"/>
      <c r="E49" s="33"/>
      <c r="F49" s="33"/>
      <c r="G49" s="33"/>
      <c r="H49" s="33"/>
      <c r="I49" s="33"/>
      <c r="J49" s="33"/>
      <c r="K49" s="33"/>
      <c r="L49" s="112"/>
      <c r="S49" s="33"/>
      <c r="T49" s="33"/>
      <c r="U49" s="33"/>
      <c r="V49" s="33"/>
      <c r="W49" s="33"/>
      <c r="X49" s="33"/>
      <c r="Y49" s="33"/>
      <c r="Z49" s="33"/>
      <c r="AA49" s="33"/>
      <c r="AB49" s="33"/>
      <c r="AC49" s="33"/>
      <c r="AD49" s="33"/>
      <c r="AE49" s="33"/>
    </row>
    <row r="50" s="2" customFormat="1" ht="16.5" customHeight="1">
      <c r="A50" s="33"/>
      <c r="B50" s="34"/>
      <c r="C50" s="33"/>
      <c r="D50" s="33"/>
      <c r="E50" s="57" t="str">
        <f>E9</f>
        <v>SO 02-3 - Úprava soklu budovy</v>
      </c>
      <c r="F50" s="33"/>
      <c r="G50" s="33"/>
      <c r="H50" s="33"/>
      <c r="I50" s="33"/>
      <c r="J50" s="33"/>
      <c r="K50" s="33"/>
      <c r="L50" s="112"/>
      <c r="S50" s="33"/>
      <c r="T50" s="33"/>
      <c r="U50" s="33"/>
      <c r="V50" s="33"/>
      <c r="W50" s="33"/>
      <c r="X50" s="33"/>
      <c r="Y50" s="33"/>
      <c r="Z50" s="33"/>
      <c r="AA50" s="33"/>
      <c r="AB50" s="33"/>
      <c r="AC50" s="33"/>
      <c r="AD50" s="33"/>
      <c r="AE50" s="33"/>
    </row>
    <row r="51" s="2" customFormat="1" ht="6.96" customHeight="1">
      <c r="A51" s="33"/>
      <c r="B51" s="34"/>
      <c r="C51" s="33"/>
      <c r="D51" s="33"/>
      <c r="E51" s="33"/>
      <c r="F51" s="33"/>
      <c r="G51" s="33"/>
      <c r="H51" s="33"/>
      <c r="I51" s="33"/>
      <c r="J51" s="33"/>
      <c r="K51" s="33"/>
      <c r="L51" s="112"/>
      <c r="S51" s="33"/>
      <c r="T51" s="33"/>
      <c r="U51" s="33"/>
      <c r="V51" s="33"/>
      <c r="W51" s="33"/>
      <c r="X51" s="33"/>
      <c r="Y51" s="33"/>
      <c r="Z51" s="33"/>
      <c r="AA51" s="33"/>
      <c r="AB51" s="33"/>
      <c r="AC51" s="33"/>
      <c r="AD51" s="33"/>
      <c r="AE51" s="33"/>
    </row>
    <row r="52" s="2" customFormat="1" ht="12" customHeight="1">
      <c r="A52" s="33"/>
      <c r="B52" s="34"/>
      <c r="C52" s="29" t="s">
        <v>21</v>
      </c>
      <c r="D52" s="33"/>
      <c r="E52" s="33"/>
      <c r="F52" s="26" t="str">
        <f>F12</f>
        <v>České Budějovice</v>
      </c>
      <c r="G52" s="33"/>
      <c r="H52" s="33"/>
      <c r="I52" s="29" t="s">
        <v>23</v>
      </c>
      <c r="J52" s="59" t="str">
        <f>IF(J12="","",J12)</f>
        <v>25. 7. 2019</v>
      </c>
      <c r="K52" s="33"/>
      <c r="L52" s="112"/>
      <c r="S52" s="33"/>
      <c r="T52" s="33"/>
      <c r="U52" s="33"/>
      <c r="V52" s="33"/>
      <c r="W52" s="33"/>
      <c r="X52" s="33"/>
      <c r="Y52" s="33"/>
      <c r="Z52" s="33"/>
      <c r="AA52" s="33"/>
      <c r="AB52" s="33"/>
      <c r="AC52" s="33"/>
      <c r="AD52" s="33"/>
      <c r="AE52" s="33"/>
    </row>
    <row r="53" s="2" customFormat="1" ht="6.96" customHeight="1">
      <c r="A53" s="33"/>
      <c r="B53" s="34"/>
      <c r="C53" s="33"/>
      <c r="D53" s="33"/>
      <c r="E53" s="33"/>
      <c r="F53" s="33"/>
      <c r="G53" s="33"/>
      <c r="H53" s="33"/>
      <c r="I53" s="33"/>
      <c r="J53" s="33"/>
      <c r="K53" s="33"/>
      <c r="L53" s="112"/>
      <c r="S53" s="33"/>
      <c r="T53" s="33"/>
      <c r="U53" s="33"/>
      <c r="V53" s="33"/>
      <c r="W53" s="33"/>
      <c r="X53" s="33"/>
      <c r="Y53" s="33"/>
      <c r="Z53" s="33"/>
      <c r="AA53" s="33"/>
      <c r="AB53" s="33"/>
      <c r="AC53" s="33"/>
      <c r="AD53" s="33"/>
      <c r="AE53" s="33"/>
    </row>
    <row r="54" s="2" customFormat="1" ht="27.9" customHeight="1">
      <c r="A54" s="33"/>
      <c r="B54" s="34"/>
      <c r="C54" s="29" t="s">
        <v>29</v>
      </c>
      <c r="D54" s="33"/>
      <c r="E54" s="33"/>
      <c r="F54" s="26" t="str">
        <f>E15</f>
        <v>Správa železniční dopravní cesty, státní o.</v>
      </c>
      <c r="G54" s="33"/>
      <c r="H54" s="33"/>
      <c r="I54" s="29" t="s">
        <v>37</v>
      </c>
      <c r="J54" s="31" t="str">
        <f>E21</f>
        <v>ATELIÉR DoPI, s.r.o.</v>
      </c>
      <c r="K54" s="33"/>
      <c r="L54" s="112"/>
      <c r="S54" s="33"/>
      <c r="T54" s="33"/>
      <c r="U54" s="33"/>
      <c r="V54" s="33"/>
      <c r="W54" s="33"/>
      <c r="X54" s="33"/>
      <c r="Y54" s="33"/>
      <c r="Z54" s="33"/>
      <c r="AA54" s="33"/>
      <c r="AB54" s="33"/>
      <c r="AC54" s="33"/>
      <c r="AD54" s="33"/>
      <c r="AE54" s="33"/>
    </row>
    <row r="55" s="2" customFormat="1" ht="15.15" customHeight="1">
      <c r="A55" s="33"/>
      <c r="B55" s="34"/>
      <c r="C55" s="29" t="s">
        <v>35</v>
      </c>
      <c r="D55" s="33"/>
      <c r="E55" s="33"/>
      <c r="F55" s="26" t="str">
        <f>IF(E18="","",E18)</f>
        <v xml:space="preserve"> </v>
      </c>
      <c r="G55" s="33"/>
      <c r="H55" s="33"/>
      <c r="I55" s="29" t="s">
        <v>42</v>
      </c>
      <c r="J55" s="31" t="str">
        <f>E24</f>
        <v xml:space="preserve"> </v>
      </c>
      <c r="K55" s="33"/>
      <c r="L55" s="112"/>
      <c r="S55" s="33"/>
      <c r="T55" s="33"/>
      <c r="U55" s="33"/>
      <c r="V55" s="33"/>
      <c r="W55" s="33"/>
      <c r="X55" s="33"/>
      <c r="Y55" s="33"/>
      <c r="Z55" s="33"/>
      <c r="AA55" s="33"/>
      <c r="AB55" s="33"/>
      <c r="AC55" s="33"/>
      <c r="AD55" s="33"/>
      <c r="AE55" s="33"/>
    </row>
    <row r="56" s="2" customFormat="1" ht="10.32" customHeight="1">
      <c r="A56" s="33"/>
      <c r="B56" s="34"/>
      <c r="C56" s="33"/>
      <c r="D56" s="33"/>
      <c r="E56" s="33"/>
      <c r="F56" s="33"/>
      <c r="G56" s="33"/>
      <c r="H56" s="33"/>
      <c r="I56" s="33"/>
      <c r="J56" s="33"/>
      <c r="K56" s="33"/>
      <c r="L56" s="112"/>
      <c r="S56" s="33"/>
      <c r="T56" s="33"/>
      <c r="U56" s="33"/>
      <c r="V56" s="33"/>
      <c r="W56" s="33"/>
      <c r="X56" s="33"/>
      <c r="Y56" s="33"/>
      <c r="Z56" s="33"/>
      <c r="AA56" s="33"/>
      <c r="AB56" s="33"/>
      <c r="AC56" s="33"/>
      <c r="AD56" s="33"/>
      <c r="AE56" s="33"/>
    </row>
    <row r="57" s="2" customFormat="1" ht="29.28" customHeight="1">
      <c r="A57" s="33"/>
      <c r="B57" s="34"/>
      <c r="C57" s="125" t="s">
        <v>116</v>
      </c>
      <c r="D57" s="119"/>
      <c r="E57" s="119"/>
      <c r="F57" s="119"/>
      <c r="G57" s="119"/>
      <c r="H57" s="119"/>
      <c r="I57" s="119"/>
      <c r="J57" s="126" t="s">
        <v>117</v>
      </c>
      <c r="K57" s="119"/>
      <c r="L57" s="112"/>
      <c r="S57" s="33"/>
      <c r="T57" s="33"/>
      <c r="U57" s="33"/>
      <c r="V57" s="33"/>
      <c r="W57" s="33"/>
      <c r="X57" s="33"/>
      <c r="Y57" s="33"/>
      <c r="Z57" s="33"/>
      <c r="AA57" s="33"/>
      <c r="AB57" s="33"/>
      <c r="AC57" s="33"/>
      <c r="AD57" s="33"/>
      <c r="AE57" s="33"/>
    </row>
    <row r="58" s="2" customFormat="1" ht="10.32" customHeight="1">
      <c r="A58" s="33"/>
      <c r="B58" s="34"/>
      <c r="C58" s="33"/>
      <c r="D58" s="33"/>
      <c r="E58" s="33"/>
      <c r="F58" s="33"/>
      <c r="G58" s="33"/>
      <c r="H58" s="33"/>
      <c r="I58" s="33"/>
      <c r="J58" s="33"/>
      <c r="K58" s="33"/>
      <c r="L58" s="112"/>
      <c r="S58" s="33"/>
      <c r="T58" s="33"/>
      <c r="U58" s="33"/>
      <c r="V58" s="33"/>
      <c r="W58" s="33"/>
      <c r="X58" s="33"/>
      <c r="Y58" s="33"/>
      <c r="Z58" s="33"/>
      <c r="AA58" s="33"/>
      <c r="AB58" s="33"/>
      <c r="AC58" s="33"/>
      <c r="AD58" s="33"/>
      <c r="AE58" s="33"/>
    </row>
    <row r="59" s="2" customFormat="1" ht="22.8" customHeight="1">
      <c r="A59" s="33"/>
      <c r="B59" s="34"/>
      <c r="C59" s="127" t="s">
        <v>77</v>
      </c>
      <c r="D59" s="33"/>
      <c r="E59" s="33"/>
      <c r="F59" s="33"/>
      <c r="G59" s="33"/>
      <c r="H59" s="33"/>
      <c r="I59" s="33"/>
      <c r="J59" s="85">
        <f>J87</f>
        <v>253313.02000000005</v>
      </c>
      <c r="K59" s="33"/>
      <c r="L59" s="112"/>
      <c r="S59" s="33"/>
      <c r="T59" s="33"/>
      <c r="U59" s="33"/>
      <c r="V59" s="33"/>
      <c r="W59" s="33"/>
      <c r="X59" s="33"/>
      <c r="Y59" s="33"/>
      <c r="Z59" s="33"/>
      <c r="AA59" s="33"/>
      <c r="AB59" s="33"/>
      <c r="AC59" s="33"/>
      <c r="AD59" s="33"/>
      <c r="AE59" s="33"/>
      <c r="AU59" s="19" t="s">
        <v>118</v>
      </c>
    </row>
    <row r="60" s="9" customFormat="1" ht="24.96" customHeight="1">
      <c r="A60" s="9"/>
      <c r="B60" s="128"/>
      <c r="C60" s="9"/>
      <c r="D60" s="129" t="s">
        <v>303</v>
      </c>
      <c r="E60" s="130"/>
      <c r="F60" s="130"/>
      <c r="G60" s="130"/>
      <c r="H60" s="130"/>
      <c r="I60" s="130"/>
      <c r="J60" s="131">
        <f>J88</f>
        <v>208062.36000000004</v>
      </c>
      <c r="K60" s="9"/>
      <c r="L60" s="128"/>
      <c r="S60" s="9"/>
      <c r="T60" s="9"/>
      <c r="U60" s="9"/>
      <c r="V60" s="9"/>
      <c r="W60" s="9"/>
      <c r="X60" s="9"/>
      <c r="Y60" s="9"/>
      <c r="Z60" s="9"/>
      <c r="AA60" s="9"/>
      <c r="AB60" s="9"/>
      <c r="AC60" s="9"/>
      <c r="AD60" s="9"/>
      <c r="AE60" s="9"/>
    </row>
    <row r="61" s="10" customFormat="1" ht="19.92" customHeight="1">
      <c r="A61" s="10"/>
      <c r="B61" s="132"/>
      <c r="C61" s="10"/>
      <c r="D61" s="133" t="s">
        <v>304</v>
      </c>
      <c r="E61" s="134"/>
      <c r="F61" s="134"/>
      <c r="G61" s="134"/>
      <c r="H61" s="134"/>
      <c r="I61" s="134"/>
      <c r="J61" s="135">
        <f>J89</f>
        <v>25055.23</v>
      </c>
      <c r="K61" s="10"/>
      <c r="L61" s="132"/>
      <c r="S61" s="10"/>
      <c r="T61" s="10"/>
      <c r="U61" s="10"/>
      <c r="V61" s="10"/>
      <c r="W61" s="10"/>
      <c r="X61" s="10"/>
      <c r="Y61" s="10"/>
      <c r="Z61" s="10"/>
      <c r="AA61" s="10"/>
      <c r="AB61" s="10"/>
      <c r="AC61" s="10"/>
      <c r="AD61" s="10"/>
      <c r="AE61" s="10"/>
    </row>
    <row r="62" s="10" customFormat="1" ht="19.92" customHeight="1">
      <c r="A62" s="10"/>
      <c r="B62" s="132"/>
      <c r="C62" s="10"/>
      <c r="D62" s="133" t="s">
        <v>1402</v>
      </c>
      <c r="E62" s="134"/>
      <c r="F62" s="134"/>
      <c r="G62" s="134"/>
      <c r="H62" s="134"/>
      <c r="I62" s="134"/>
      <c r="J62" s="135">
        <f>J121</f>
        <v>134899.89000000001</v>
      </c>
      <c r="K62" s="10"/>
      <c r="L62" s="132"/>
      <c r="S62" s="10"/>
      <c r="T62" s="10"/>
      <c r="U62" s="10"/>
      <c r="V62" s="10"/>
      <c r="W62" s="10"/>
      <c r="X62" s="10"/>
      <c r="Y62" s="10"/>
      <c r="Z62" s="10"/>
      <c r="AA62" s="10"/>
      <c r="AB62" s="10"/>
      <c r="AC62" s="10"/>
      <c r="AD62" s="10"/>
      <c r="AE62" s="10"/>
    </row>
    <row r="63" s="10" customFormat="1" ht="19.92" customHeight="1">
      <c r="A63" s="10"/>
      <c r="B63" s="132"/>
      <c r="C63" s="10"/>
      <c r="D63" s="133" t="s">
        <v>306</v>
      </c>
      <c r="E63" s="134"/>
      <c r="F63" s="134"/>
      <c r="G63" s="134"/>
      <c r="H63" s="134"/>
      <c r="I63" s="134"/>
      <c r="J63" s="135">
        <f>J162</f>
        <v>40202.879999999997</v>
      </c>
      <c r="K63" s="10"/>
      <c r="L63" s="132"/>
      <c r="S63" s="10"/>
      <c r="T63" s="10"/>
      <c r="U63" s="10"/>
      <c r="V63" s="10"/>
      <c r="W63" s="10"/>
      <c r="X63" s="10"/>
      <c r="Y63" s="10"/>
      <c r="Z63" s="10"/>
      <c r="AA63" s="10"/>
      <c r="AB63" s="10"/>
      <c r="AC63" s="10"/>
      <c r="AD63" s="10"/>
      <c r="AE63" s="10"/>
    </row>
    <row r="64" s="10" customFormat="1" ht="19.92" customHeight="1">
      <c r="A64" s="10"/>
      <c r="B64" s="132"/>
      <c r="C64" s="10"/>
      <c r="D64" s="133" t="s">
        <v>308</v>
      </c>
      <c r="E64" s="134"/>
      <c r="F64" s="134"/>
      <c r="G64" s="134"/>
      <c r="H64" s="134"/>
      <c r="I64" s="134"/>
      <c r="J64" s="135">
        <f>J172</f>
        <v>7439.8199999999997</v>
      </c>
      <c r="K64" s="10"/>
      <c r="L64" s="132"/>
      <c r="S64" s="10"/>
      <c r="T64" s="10"/>
      <c r="U64" s="10"/>
      <c r="V64" s="10"/>
      <c r="W64" s="10"/>
      <c r="X64" s="10"/>
      <c r="Y64" s="10"/>
      <c r="Z64" s="10"/>
      <c r="AA64" s="10"/>
      <c r="AB64" s="10"/>
      <c r="AC64" s="10"/>
      <c r="AD64" s="10"/>
      <c r="AE64" s="10"/>
    </row>
    <row r="65" s="10" customFormat="1" ht="19.92" customHeight="1">
      <c r="A65" s="10"/>
      <c r="B65" s="132"/>
      <c r="C65" s="10"/>
      <c r="D65" s="133" t="s">
        <v>309</v>
      </c>
      <c r="E65" s="134"/>
      <c r="F65" s="134"/>
      <c r="G65" s="134"/>
      <c r="H65" s="134"/>
      <c r="I65" s="134"/>
      <c r="J65" s="135">
        <f>J183</f>
        <v>464.54000000000002</v>
      </c>
      <c r="K65" s="10"/>
      <c r="L65" s="132"/>
      <c r="S65" s="10"/>
      <c r="T65" s="10"/>
      <c r="U65" s="10"/>
      <c r="V65" s="10"/>
      <c r="W65" s="10"/>
      <c r="X65" s="10"/>
      <c r="Y65" s="10"/>
      <c r="Z65" s="10"/>
      <c r="AA65" s="10"/>
      <c r="AB65" s="10"/>
      <c r="AC65" s="10"/>
      <c r="AD65" s="10"/>
      <c r="AE65" s="10"/>
    </row>
    <row r="66" s="9" customFormat="1" ht="24.96" customHeight="1">
      <c r="A66" s="9"/>
      <c r="B66" s="128"/>
      <c r="C66" s="9"/>
      <c r="D66" s="129" t="s">
        <v>1403</v>
      </c>
      <c r="E66" s="130"/>
      <c r="F66" s="130"/>
      <c r="G66" s="130"/>
      <c r="H66" s="130"/>
      <c r="I66" s="130"/>
      <c r="J66" s="131">
        <f>J186</f>
        <v>45250.659999999996</v>
      </c>
      <c r="K66" s="9"/>
      <c r="L66" s="128"/>
      <c r="S66" s="9"/>
      <c r="T66" s="9"/>
      <c r="U66" s="9"/>
      <c r="V66" s="9"/>
      <c r="W66" s="9"/>
      <c r="X66" s="9"/>
      <c r="Y66" s="9"/>
      <c r="Z66" s="9"/>
      <c r="AA66" s="9"/>
      <c r="AB66" s="9"/>
      <c r="AC66" s="9"/>
      <c r="AD66" s="9"/>
      <c r="AE66" s="9"/>
    </row>
    <row r="67" s="10" customFormat="1" ht="19.92" customHeight="1">
      <c r="A67" s="10"/>
      <c r="B67" s="132"/>
      <c r="C67" s="10"/>
      <c r="D67" s="133" t="s">
        <v>1404</v>
      </c>
      <c r="E67" s="134"/>
      <c r="F67" s="134"/>
      <c r="G67" s="134"/>
      <c r="H67" s="134"/>
      <c r="I67" s="134"/>
      <c r="J67" s="135">
        <f>J187</f>
        <v>45250.659999999996</v>
      </c>
      <c r="K67" s="10"/>
      <c r="L67" s="132"/>
      <c r="S67" s="10"/>
      <c r="T67" s="10"/>
      <c r="U67" s="10"/>
      <c r="V67" s="10"/>
      <c r="W67" s="10"/>
      <c r="X67" s="10"/>
      <c r="Y67" s="10"/>
      <c r="Z67" s="10"/>
      <c r="AA67" s="10"/>
      <c r="AB67" s="10"/>
      <c r="AC67" s="10"/>
      <c r="AD67" s="10"/>
      <c r="AE67" s="10"/>
    </row>
    <row r="68" s="2" customFormat="1" ht="21.84" customHeight="1">
      <c r="A68" s="33"/>
      <c r="B68" s="34"/>
      <c r="C68" s="33"/>
      <c r="D68" s="33"/>
      <c r="E68" s="33"/>
      <c r="F68" s="33"/>
      <c r="G68" s="33"/>
      <c r="H68" s="33"/>
      <c r="I68" s="33"/>
      <c r="J68" s="33"/>
      <c r="K68" s="33"/>
      <c r="L68" s="112"/>
      <c r="S68" s="33"/>
      <c r="T68" s="33"/>
      <c r="U68" s="33"/>
      <c r="V68" s="33"/>
      <c r="W68" s="33"/>
      <c r="X68" s="33"/>
      <c r="Y68" s="33"/>
      <c r="Z68" s="33"/>
      <c r="AA68" s="33"/>
      <c r="AB68" s="33"/>
      <c r="AC68" s="33"/>
      <c r="AD68" s="33"/>
      <c r="AE68" s="33"/>
    </row>
    <row r="69" s="2" customFormat="1" ht="6.96" customHeight="1">
      <c r="A69" s="33"/>
      <c r="B69" s="50"/>
      <c r="C69" s="51"/>
      <c r="D69" s="51"/>
      <c r="E69" s="51"/>
      <c r="F69" s="51"/>
      <c r="G69" s="51"/>
      <c r="H69" s="51"/>
      <c r="I69" s="51"/>
      <c r="J69" s="51"/>
      <c r="K69" s="51"/>
      <c r="L69" s="112"/>
      <c r="S69" s="33"/>
      <c r="T69" s="33"/>
      <c r="U69" s="33"/>
      <c r="V69" s="33"/>
      <c r="W69" s="33"/>
      <c r="X69" s="33"/>
      <c r="Y69" s="33"/>
      <c r="Z69" s="33"/>
      <c r="AA69" s="33"/>
      <c r="AB69" s="33"/>
      <c r="AC69" s="33"/>
      <c r="AD69" s="33"/>
      <c r="AE69" s="33"/>
    </row>
    <row r="73" s="2" customFormat="1" ht="6.96" customHeight="1">
      <c r="A73" s="33"/>
      <c r="B73" s="52"/>
      <c r="C73" s="53"/>
      <c r="D73" s="53"/>
      <c r="E73" s="53"/>
      <c r="F73" s="53"/>
      <c r="G73" s="53"/>
      <c r="H73" s="53"/>
      <c r="I73" s="53"/>
      <c r="J73" s="53"/>
      <c r="K73" s="53"/>
      <c r="L73" s="112"/>
      <c r="S73" s="33"/>
      <c r="T73" s="33"/>
      <c r="U73" s="33"/>
      <c r="V73" s="33"/>
      <c r="W73" s="33"/>
      <c r="X73" s="33"/>
      <c r="Y73" s="33"/>
      <c r="Z73" s="33"/>
      <c r="AA73" s="33"/>
      <c r="AB73" s="33"/>
      <c r="AC73" s="33"/>
      <c r="AD73" s="33"/>
      <c r="AE73" s="33"/>
    </row>
    <row r="74" s="2" customFormat="1" ht="24.96" customHeight="1">
      <c r="A74" s="33"/>
      <c r="B74" s="34"/>
      <c r="C74" s="23" t="s">
        <v>126</v>
      </c>
      <c r="D74" s="33"/>
      <c r="E74" s="33"/>
      <c r="F74" s="33"/>
      <c r="G74" s="33"/>
      <c r="H74" s="33"/>
      <c r="I74" s="33"/>
      <c r="J74" s="33"/>
      <c r="K74" s="33"/>
      <c r="L74" s="112"/>
      <c r="S74" s="33"/>
      <c r="T74" s="33"/>
      <c r="U74" s="33"/>
      <c r="V74" s="33"/>
      <c r="W74" s="33"/>
      <c r="X74" s="33"/>
      <c r="Y74" s="33"/>
      <c r="Z74" s="33"/>
      <c r="AA74" s="33"/>
      <c r="AB74" s="33"/>
      <c r="AC74" s="33"/>
      <c r="AD74" s="33"/>
      <c r="AE74" s="33"/>
    </row>
    <row r="75" s="2" customFormat="1" ht="6.96" customHeight="1">
      <c r="A75" s="33"/>
      <c r="B75" s="34"/>
      <c r="C75" s="33"/>
      <c r="D75" s="33"/>
      <c r="E75" s="33"/>
      <c r="F75" s="33"/>
      <c r="G75" s="33"/>
      <c r="H75" s="33"/>
      <c r="I75" s="33"/>
      <c r="J75" s="33"/>
      <c r="K75" s="33"/>
      <c r="L75" s="112"/>
      <c r="S75" s="33"/>
      <c r="T75" s="33"/>
      <c r="U75" s="33"/>
      <c r="V75" s="33"/>
      <c r="W75" s="33"/>
      <c r="X75" s="33"/>
      <c r="Y75" s="33"/>
      <c r="Z75" s="33"/>
      <c r="AA75" s="33"/>
      <c r="AB75" s="33"/>
      <c r="AC75" s="33"/>
      <c r="AD75" s="33"/>
      <c r="AE75" s="33"/>
    </row>
    <row r="76" s="2" customFormat="1" ht="12" customHeight="1">
      <c r="A76" s="33"/>
      <c r="B76" s="34"/>
      <c r="C76" s="29" t="s">
        <v>15</v>
      </c>
      <c r="D76" s="33"/>
      <c r="E76" s="33"/>
      <c r="F76" s="33"/>
      <c r="G76" s="33"/>
      <c r="H76" s="33"/>
      <c r="I76" s="33"/>
      <c r="J76" s="33"/>
      <c r="K76" s="33"/>
      <c r="L76" s="112"/>
      <c r="S76" s="33"/>
      <c r="T76" s="33"/>
      <c r="U76" s="33"/>
      <c r="V76" s="33"/>
      <c r="W76" s="33"/>
      <c r="X76" s="33"/>
      <c r="Y76" s="33"/>
      <c r="Z76" s="33"/>
      <c r="AA76" s="33"/>
      <c r="AB76" s="33"/>
      <c r="AC76" s="33"/>
      <c r="AD76" s="33"/>
      <c r="AE76" s="33"/>
    </row>
    <row r="77" s="2" customFormat="1" ht="16.5" customHeight="1">
      <c r="A77" s="33"/>
      <c r="B77" s="34"/>
      <c r="C77" s="33"/>
      <c r="D77" s="33"/>
      <c r="E77" s="111" t="str">
        <f>E7</f>
        <v>REKONSTRUKCE BUDOVY OŘ PLZEŇ, TRÄGEROVA ULICE, ČESKÉ BUDĚJOVICE</v>
      </c>
      <c r="F77" s="29"/>
      <c r="G77" s="29"/>
      <c r="H77" s="29"/>
      <c r="I77" s="33"/>
      <c r="J77" s="33"/>
      <c r="K77" s="33"/>
      <c r="L77" s="112"/>
      <c r="S77" s="33"/>
      <c r="T77" s="33"/>
      <c r="U77" s="33"/>
      <c r="V77" s="33"/>
      <c r="W77" s="33"/>
      <c r="X77" s="33"/>
      <c r="Y77" s="33"/>
      <c r="Z77" s="33"/>
      <c r="AA77" s="33"/>
      <c r="AB77" s="33"/>
      <c r="AC77" s="33"/>
      <c r="AD77" s="33"/>
      <c r="AE77" s="33"/>
    </row>
    <row r="78" s="2" customFormat="1" ht="12" customHeight="1">
      <c r="A78" s="33"/>
      <c r="B78" s="34"/>
      <c r="C78" s="29" t="s">
        <v>113</v>
      </c>
      <c r="D78" s="33"/>
      <c r="E78" s="33"/>
      <c r="F78" s="33"/>
      <c r="G78" s="33"/>
      <c r="H78" s="33"/>
      <c r="I78" s="33"/>
      <c r="J78" s="33"/>
      <c r="K78" s="33"/>
      <c r="L78" s="112"/>
      <c r="S78" s="33"/>
      <c r="T78" s="33"/>
      <c r="U78" s="33"/>
      <c r="V78" s="33"/>
      <c r="W78" s="33"/>
      <c r="X78" s="33"/>
      <c r="Y78" s="33"/>
      <c r="Z78" s="33"/>
      <c r="AA78" s="33"/>
      <c r="AB78" s="33"/>
      <c r="AC78" s="33"/>
      <c r="AD78" s="33"/>
      <c r="AE78" s="33"/>
    </row>
    <row r="79" s="2" customFormat="1" ht="16.5" customHeight="1">
      <c r="A79" s="33"/>
      <c r="B79" s="34"/>
      <c r="C79" s="33"/>
      <c r="D79" s="33"/>
      <c r="E79" s="57" t="str">
        <f>E9</f>
        <v>SO 02-3 - Úprava soklu budovy</v>
      </c>
      <c r="F79" s="33"/>
      <c r="G79" s="33"/>
      <c r="H79" s="33"/>
      <c r="I79" s="33"/>
      <c r="J79" s="33"/>
      <c r="K79" s="33"/>
      <c r="L79" s="112"/>
      <c r="S79" s="33"/>
      <c r="T79" s="33"/>
      <c r="U79" s="33"/>
      <c r="V79" s="33"/>
      <c r="W79" s="33"/>
      <c r="X79" s="33"/>
      <c r="Y79" s="33"/>
      <c r="Z79" s="33"/>
      <c r="AA79" s="33"/>
      <c r="AB79" s="33"/>
      <c r="AC79" s="33"/>
      <c r="AD79" s="33"/>
      <c r="AE79" s="33"/>
    </row>
    <row r="80" s="2" customFormat="1" ht="6.96" customHeight="1">
      <c r="A80" s="33"/>
      <c r="B80" s="34"/>
      <c r="C80" s="33"/>
      <c r="D80" s="33"/>
      <c r="E80" s="33"/>
      <c r="F80" s="33"/>
      <c r="G80" s="33"/>
      <c r="H80" s="33"/>
      <c r="I80" s="33"/>
      <c r="J80" s="33"/>
      <c r="K80" s="33"/>
      <c r="L80" s="112"/>
      <c r="S80" s="33"/>
      <c r="T80" s="33"/>
      <c r="U80" s="33"/>
      <c r="V80" s="33"/>
      <c r="W80" s="33"/>
      <c r="X80" s="33"/>
      <c r="Y80" s="33"/>
      <c r="Z80" s="33"/>
      <c r="AA80" s="33"/>
      <c r="AB80" s="33"/>
      <c r="AC80" s="33"/>
      <c r="AD80" s="33"/>
      <c r="AE80" s="33"/>
    </row>
    <row r="81" s="2" customFormat="1" ht="12" customHeight="1">
      <c r="A81" s="33"/>
      <c r="B81" s="34"/>
      <c r="C81" s="29" t="s">
        <v>21</v>
      </c>
      <c r="D81" s="33"/>
      <c r="E81" s="33"/>
      <c r="F81" s="26" t="str">
        <f>F12</f>
        <v>České Budějovice</v>
      </c>
      <c r="G81" s="33"/>
      <c r="H81" s="33"/>
      <c r="I81" s="29" t="s">
        <v>23</v>
      </c>
      <c r="J81" s="59" t="str">
        <f>IF(J12="","",J12)</f>
        <v>25. 7. 2019</v>
      </c>
      <c r="K81" s="33"/>
      <c r="L81" s="112"/>
      <c r="S81" s="33"/>
      <c r="T81" s="33"/>
      <c r="U81" s="33"/>
      <c r="V81" s="33"/>
      <c r="W81" s="33"/>
      <c r="X81" s="33"/>
      <c r="Y81" s="33"/>
      <c r="Z81" s="33"/>
      <c r="AA81" s="33"/>
      <c r="AB81" s="33"/>
      <c r="AC81" s="33"/>
      <c r="AD81" s="33"/>
      <c r="AE81" s="33"/>
    </row>
    <row r="82" s="2" customFormat="1" ht="6.96" customHeight="1">
      <c r="A82" s="33"/>
      <c r="B82" s="34"/>
      <c r="C82" s="33"/>
      <c r="D82" s="33"/>
      <c r="E82" s="33"/>
      <c r="F82" s="33"/>
      <c r="G82" s="33"/>
      <c r="H82" s="33"/>
      <c r="I82" s="33"/>
      <c r="J82" s="33"/>
      <c r="K82" s="33"/>
      <c r="L82" s="112"/>
      <c r="S82" s="33"/>
      <c r="T82" s="33"/>
      <c r="U82" s="33"/>
      <c r="V82" s="33"/>
      <c r="W82" s="33"/>
      <c r="X82" s="33"/>
      <c r="Y82" s="33"/>
      <c r="Z82" s="33"/>
      <c r="AA82" s="33"/>
      <c r="AB82" s="33"/>
      <c r="AC82" s="33"/>
      <c r="AD82" s="33"/>
      <c r="AE82" s="33"/>
    </row>
    <row r="83" s="2" customFormat="1" ht="27.9" customHeight="1">
      <c r="A83" s="33"/>
      <c r="B83" s="34"/>
      <c r="C83" s="29" t="s">
        <v>29</v>
      </c>
      <c r="D83" s="33"/>
      <c r="E83" s="33"/>
      <c r="F83" s="26" t="str">
        <f>E15</f>
        <v>Správa železniční dopravní cesty, státní o.</v>
      </c>
      <c r="G83" s="33"/>
      <c r="H83" s="33"/>
      <c r="I83" s="29" t="s">
        <v>37</v>
      </c>
      <c r="J83" s="31" t="str">
        <f>E21</f>
        <v>ATELIÉR DoPI, s.r.o.</v>
      </c>
      <c r="K83" s="33"/>
      <c r="L83" s="112"/>
      <c r="S83" s="33"/>
      <c r="T83" s="33"/>
      <c r="U83" s="33"/>
      <c r="V83" s="33"/>
      <c r="W83" s="33"/>
      <c r="X83" s="33"/>
      <c r="Y83" s="33"/>
      <c r="Z83" s="33"/>
      <c r="AA83" s="33"/>
      <c r="AB83" s="33"/>
      <c r="AC83" s="33"/>
      <c r="AD83" s="33"/>
      <c r="AE83" s="33"/>
    </row>
    <row r="84" s="2" customFormat="1" ht="15.15" customHeight="1">
      <c r="A84" s="33"/>
      <c r="B84" s="34"/>
      <c r="C84" s="29" t="s">
        <v>35</v>
      </c>
      <c r="D84" s="33"/>
      <c r="E84" s="33"/>
      <c r="F84" s="26" t="str">
        <f>IF(E18="","",E18)</f>
        <v xml:space="preserve"> </v>
      </c>
      <c r="G84" s="33"/>
      <c r="H84" s="33"/>
      <c r="I84" s="29" t="s">
        <v>42</v>
      </c>
      <c r="J84" s="31" t="str">
        <f>E24</f>
        <v xml:space="preserve"> </v>
      </c>
      <c r="K84" s="33"/>
      <c r="L84" s="112"/>
      <c r="S84" s="33"/>
      <c r="T84" s="33"/>
      <c r="U84" s="33"/>
      <c r="V84" s="33"/>
      <c r="W84" s="33"/>
      <c r="X84" s="33"/>
      <c r="Y84" s="33"/>
      <c r="Z84" s="33"/>
      <c r="AA84" s="33"/>
      <c r="AB84" s="33"/>
      <c r="AC84" s="33"/>
      <c r="AD84" s="33"/>
      <c r="AE84" s="33"/>
    </row>
    <row r="85" s="2" customFormat="1" ht="10.32" customHeight="1">
      <c r="A85" s="33"/>
      <c r="B85" s="34"/>
      <c r="C85" s="33"/>
      <c r="D85" s="33"/>
      <c r="E85" s="33"/>
      <c r="F85" s="33"/>
      <c r="G85" s="33"/>
      <c r="H85" s="33"/>
      <c r="I85" s="33"/>
      <c r="J85" s="33"/>
      <c r="K85" s="33"/>
      <c r="L85" s="112"/>
      <c r="S85" s="33"/>
      <c r="T85" s="33"/>
      <c r="U85" s="33"/>
      <c r="V85" s="33"/>
      <c r="W85" s="33"/>
      <c r="X85" s="33"/>
      <c r="Y85" s="33"/>
      <c r="Z85" s="33"/>
      <c r="AA85" s="33"/>
      <c r="AB85" s="33"/>
      <c r="AC85" s="33"/>
      <c r="AD85" s="33"/>
      <c r="AE85" s="33"/>
    </row>
    <row r="86" s="11" customFormat="1" ht="29.28" customHeight="1">
      <c r="A86" s="136"/>
      <c r="B86" s="137"/>
      <c r="C86" s="138" t="s">
        <v>127</v>
      </c>
      <c r="D86" s="139" t="s">
        <v>64</v>
      </c>
      <c r="E86" s="139" t="s">
        <v>60</v>
      </c>
      <c r="F86" s="139" t="s">
        <v>61</v>
      </c>
      <c r="G86" s="139" t="s">
        <v>128</v>
      </c>
      <c r="H86" s="139" t="s">
        <v>129</v>
      </c>
      <c r="I86" s="139" t="s">
        <v>130</v>
      </c>
      <c r="J86" s="139" t="s">
        <v>117</v>
      </c>
      <c r="K86" s="140" t="s">
        <v>131</v>
      </c>
      <c r="L86" s="141"/>
      <c r="M86" s="75" t="s">
        <v>3</v>
      </c>
      <c r="N86" s="76" t="s">
        <v>49</v>
      </c>
      <c r="O86" s="76" t="s">
        <v>132</v>
      </c>
      <c r="P86" s="76" t="s">
        <v>133</v>
      </c>
      <c r="Q86" s="76" t="s">
        <v>134</v>
      </c>
      <c r="R86" s="76" t="s">
        <v>135</v>
      </c>
      <c r="S86" s="76" t="s">
        <v>136</v>
      </c>
      <c r="T86" s="77" t="s">
        <v>137</v>
      </c>
      <c r="U86" s="136"/>
      <c r="V86" s="136"/>
      <c r="W86" s="136"/>
      <c r="X86" s="136"/>
      <c r="Y86" s="136"/>
      <c r="Z86" s="136"/>
      <c r="AA86" s="136"/>
      <c r="AB86" s="136"/>
      <c r="AC86" s="136"/>
      <c r="AD86" s="136"/>
      <c r="AE86" s="136"/>
    </row>
    <row r="87" s="2" customFormat="1" ht="22.8" customHeight="1">
      <c r="A87" s="33"/>
      <c r="B87" s="34"/>
      <c r="C87" s="82" t="s">
        <v>138</v>
      </c>
      <c r="D87" s="33"/>
      <c r="E87" s="33"/>
      <c r="F87" s="33"/>
      <c r="G87" s="33"/>
      <c r="H87" s="33"/>
      <c r="I87" s="33"/>
      <c r="J87" s="142">
        <f>BK87</f>
        <v>253313.02000000005</v>
      </c>
      <c r="K87" s="33"/>
      <c r="L87" s="34"/>
      <c r="M87" s="78"/>
      <c r="N87" s="63"/>
      <c r="O87" s="79"/>
      <c r="P87" s="143">
        <f>P88+P186</f>
        <v>307.98413799999992</v>
      </c>
      <c r="Q87" s="79"/>
      <c r="R87" s="143">
        <f>R88+R186</f>
        <v>2.5744420800000003</v>
      </c>
      <c r="S87" s="79"/>
      <c r="T87" s="144">
        <f>T88+T186</f>
        <v>2.5686249999999999</v>
      </c>
      <c r="U87" s="33"/>
      <c r="V87" s="33"/>
      <c r="W87" s="33"/>
      <c r="X87" s="33"/>
      <c r="Y87" s="33"/>
      <c r="Z87" s="33"/>
      <c r="AA87" s="33"/>
      <c r="AB87" s="33"/>
      <c r="AC87" s="33"/>
      <c r="AD87" s="33"/>
      <c r="AE87" s="33"/>
      <c r="AT87" s="19" t="s">
        <v>78</v>
      </c>
      <c r="AU87" s="19" t="s">
        <v>118</v>
      </c>
      <c r="BK87" s="145">
        <f>BK88+BK186</f>
        <v>253313.02000000005</v>
      </c>
    </row>
    <row r="88" s="12" customFormat="1" ht="25.92" customHeight="1">
      <c r="A88" s="12"/>
      <c r="B88" s="146"/>
      <c r="C88" s="12"/>
      <c r="D88" s="147" t="s">
        <v>78</v>
      </c>
      <c r="E88" s="148" t="s">
        <v>310</v>
      </c>
      <c r="F88" s="148" t="s">
        <v>311</v>
      </c>
      <c r="G88" s="12"/>
      <c r="H88" s="12"/>
      <c r="I88" s="12"/>
      <c r="J88" s="149">
        <f>BK88</f>
        <v>208062.36000000004</v>
      </c>
      <c r="K88" s="12"/>
      <c r="L88" s="146"/>
      <c r="M88" s="150"/>
      <c r="N88" s="151"/>
      <c r="O88" s="151"/>
      <c r="P88" s="152">
        <f>P89+P121+P162+P172+P183</f>
        <v>286.63948799999991</v>
      </c>
      <c r="Q88" s="151"/>
      <c r="R88" s="152">
        <f>R89+R121+R162+R172+R183</f>
        <v>2.2729660800000002</v>
      </c>
      <c r="S88" s="151"/>
      <c r="T88" s="153">
        <f>T89+T121+T162+T172+T183</f>
        <v>2.5686249999999999</v>
      </c>
      <c r="U88" s="12"/>
      <c r="V88" s="12"/>
      <c r="W88" s="12"/>
      <c r="X88" s="12"/>
      <c r="Y88" s="12"/>
      <c r="Z88" s="12"/>
      <c r="AA88" s="12"/>
      <c r="AB88" s="12"/>
      <c r="AC88" s="12"/>
      <c r="AD88" s="12"/>
      <c r="AE88" s="12"/>
      <c r="AR88" s="147" t="s">
        <v>87</v>
      </c>
      <c r="AT88" s="154" t="s">
        <v>78</v>
      </c>
      <c r="AU88" s="154" t="s">
        <v>79</v>
      </c>
      <c r="AY88" s="147" t="s">
        <v>142</v>
      </c>
      <c r="BK88" s="155">
        <f>BK89+BK121+BK162+BK172+BK183</f>
        <v>208062.36000000004</v>
      </c>
    </row>
    <row r="89" s="12" customFormat="1" ht="22.8" customHeight="1">
      <c r="A89" s="12"/>
      <c r="B89" s="146"/>
      <c r="C89" s="12"/>
      <c r="D89" s="147" t="s">
        <v>78</v>
      </c>
      <c r="E89" s="156" t="s">
        <v>87</v>
      </c>
      <c r="F89" s="156" t="s">
        <v>312</v>
      </c>
      <c r="G89" s="12"/>
      <c r="H89" s="12"/>
      <c r="I89" s="12"/>
      <c r="J89" s="157">
        <f>BK89</f>
        <v>25055.23</v>
      </c>
      <c r="K89" s="12"/>
      <c r="L89" s="146"/>
      <c r="M89" s="150"/>
      <c r="N89" s="151"/>
      <c r="O89" s="151"/>
      <c r="P89" s="152">
        <f>SUM(P90:P120)</f>
        <v>70.52693699999999</v>
      </c>
      <c r="Q89" s="151"/>
      <c r="R89" s="152">
        <f>SUM(R90:R120)</f>
        <v>0</v>
      </c>
      <c r="S89" s="151"/>
      <c r="T89" s="153">
        <f>SUM(T90:T120)</f>
        <v>2.3206250000000002</v>
      </c>
      <c r="U89" s="12"/>
      <c r="V89" s="12"/>
      <c r="W89" s="12"/>
      <c r="X89" s="12"/>
      <c r="Y89" s="12"/>
      <c r="Z89" s="12"/>
      <c r="AA89" s="12"/>
      <c r="AB89" s="12"/>
      <c r="AC89" s="12"/>
      <c r="AD89" s="12"/>
      <c r="AE89" s="12"/>
      <c r="AR89" s="147" t="s">
        <v>87</v>
      </c>
      <c r="AT89" s="154" t="s">
        <v>78</v>
      </c>
      <c r="AU89" s="154" t="s">
        <v>87</v>
      </c>
      <c r="AY89" s="147" t="s">
        <v>142</v>
      </c>
      <c r="BK89" s="155">
        <f>SUM(BK90:BK120)</f>
        <v>25055.23</v>
      </c>
    </row>
    <row r="90" s="2" customFormat="1" ht="24" customHeight="1">
      <c r="A90" s="33"/>
      <c r="B90" s="158"/>
      <c r="C90" s="159" t="s">
        <v>87</v>
      </c>
      <c r="D90" s="159" t="s">
        <v>145</v>
      </c>
      <c r="E90" s="160" t="s">
        <v>1405</v>
      </c>
      <c r="F90" s="161" t="s">
        <v>1406</v>
      </c>
      <c r="G90" s="162" t="s">
        <v>332</v>
      </c>
      <c r="H90" s="163">
        <v>3.7130000000000001</v>
      </c>
      <c r="I90" s="164">
        <v>998</v>
      </c>
      <c r="J90" s="164">
        <f>ROUND(I90*H90,2)</f>
        <v>3705.5700000000002</v>
      </c>
      <c r="K90" s="161" t="s">
        <v>316</v>
      </c>
      <c r="L90" s="34"/>
      <c r="M90" s="165" t="s">
        <v>3</v>
      </c>
      <c r="N90" s="166" t="s">
        <v>52</v>
      </c>
      <c r="O90" s="167">
        <v>2.2789999999999999</v>
      </c>
      <c r="P90" s="167">
        <f>O90*H90</f>
        <v>8.4619269999999993</v>
      </c>
      <c r="Q90" s="167">
        <v>0</v>
      </c>
      <c r="R90" s="167">
        <f>Q90*H90</f>
        <v>0</v>
      </c>
      <c r="S90" s="167">
        <v>0.625</v>
      </c>
      <c r="T90" s="168">
        <f>S90*H90</f>
        <v>2.3206250000000002</v>
      </c>
      <c r="U90" s="33"/>
      <c r="V90" s="33"/>
      <c r="W90" s="33"/>
      <c r="X90" s="33"/>
      <c r="Y90" s="33"/>
      <c r="Z90" s="33"/>
      <c r="AA90" s="33"/>
      <c r="AB90" s="33"/>
      <c r="AC90" s="33"/>
      <c r="AD90" s="33"/>
      <c r="AE90" s="33"/>
      <c r="AR90" s="169" t="s">
        <v>151</v>
      </c>
      <c r="AT90" s="169" t="s">
        <v>145</v>
      </c>
      <c r="AU90" s="169" t="s">
        <v>89</v>
      </c>
      <c r="AY90" s="19" t="s">
        <v>142</v>
      </c>
      <c r="BE90" s="170">
        <f>IF(N90="základní",J90,0)</f>
        <v>0</v>
      </c>
      <c r="BF90" s="170">
        <f>IF(N90="snížená",J90,0)</f>
        <v>0</v>
      </c>
      <c r="BG90" s="170">
        <f>IF(N90="zákl. přenesená",J90,0)</f>
        <v>3705.5700000000002</v>
      </c>
      <c r="BH90" s="170">
        <f>IF(N90="sníž. přenesená",J90,0)</f>
        <v>0</v>
      </c>
      <c r="BI90" s="170">
        <f>IF(N90="nulová",J90,0)</f>
        <v>0</v>
      </c>
      <c r="BJ90" s="19" t="s">
        <v>151</v>
      </c>
      <c r="BK90" s="170">
        <f>ROUND(I90*H90,2)</f>
        <v>3705.5700000000002</v>
      </c>
      <c r="BL90" s="19" t="s">
        <v>151</v>
      </c>
      <c r="BM90" s="169" t="s">
        <v>1407</v>
      </c>
    </row>
    <row r="91" s="2" customFormat="1">
      <c r="A91" s="33"/>
      <c r="B91" s="34"/>
      <c r="C91" s="33"/>
      <c r="D91" s="172" t="s">
        <v>318</v>
      </c>
      <c r="E91" s="33"/>
      <c r="F91" s="186" t="s">
        <v>1258</v>
      </c>
      <c r="G91" s="33"/>
      <c r="H91" s="33"/>
      <c r="I91" s="33"/>
      <c r="J91" s="33"/>
      <c r="K91" s="33"/>
      <c r="L91" s="34"/>
      <c r="M91" s="187"/>
      <c r="N91" s="188"/>
      <c r="O91" s="67"/>
      <c r="P91" s="67"/>
      <c r="Q91" s="67"/>
      <c r="R91" s="67"/>
      <c r="S91" s="67"/>
      <c r="T91" s="68"/>
      <c r="U91" s="33"/>
      <c r="V91" s="33"/>
      <c r="W91" s="33"/>
      <c r="X91" s="33"/>
      <c r="Y91" s="33"/>
      <c r="Z91" s="33"/>
      <c r="AA91" s="33"/>
      <c r="AB91" s="33"/>
      <c r="AC91" s="33"/>
      <c r="AD91" s="33"/>
      <c r="AE91" s="33"/>
      <c r="AT91" s="19" t="s">
        <v>318</v>
      </c>
      <c r="AU91" s="19" t="s">
        <v>89</v>
      </c>
    </row>
    <row r="92" s="15" customFormat="1">
      <c r="A92" s="15"/>
      <c r="B92" s="210"/>
      <c r="C92" s="15"/>
      <c r="D92" s="172" t="s">
        <v>156</v>
      </c>
      <c r="E92" s="211" t="s">
        <v>3</v>
      </c>
      <c r="F92" s="212" t="s">
        <v>1408</v>
      </c>
      <c r="G92" s="15"/>
      <c r="H92" s="211" t="s">
        <v>3</v>
      </c>
      <c r="I92" s="15"/>
      <c r="J92" s="15"/>
      <c r="K92" s="15"/>
      <c r="L92" s="210"/>
      <c r="M92" s="213"/>
      <c r="N92" s="214"/>
      <c r="O92" s="214"/>
      <c r="P92" s="214"/>
      <c r="Q92" s="214"/>
      <c r="R92" s="214"/>
      <c r="S92" s="214"/>
      <c r="T92" s="215"/>
      <c r="U92" s="15"/>
      <c r="V92" s="15"/>
      <c r="W92" s="15"/>
      <c r="X92" s="15"/>
      <c r="Y92" s="15"/>
      <c r="Z92" s="15"/>
      <c r="AA92" s="15"/>
      <c r="AB92" s="15"/>
      <c r="AC92" s="15"/>
      <c r="AD92" s="15"/>
      <c r="AE92" s="15"/>
      <c r="AT92" s="211" t="s">
        <v>156</v>
      </c>
      <c r="AU92" s="211" t="s">
        <v>89</v>
      </c>
      <c r="AV92" s="15" t="s">
        <v>87</v>
      </c>
      <c r="AW92" s="15" t="s">
        <v>41</v>
      </c>
      <c r="AX92" s="15" t="s">
        <v>79</v>
      </c>
      <c r="AY92" s="211" t="s">
        <v>142</v>
      </c>
    </row>
    <row r="93" s="13" customFormat="1">
      <c r="A93" s="13"/>
      <c r="B93" s="171"/>
      <c r="C93" s="13"/>
      <c r="D93" s="172" t="s">
        <v>156</v>
      </c>
      <c r="E93" s="173" t="s">
        <v>3</v>
      </c>
      <c r="F93" s="174" t="s">
        <v>1409</v>
      </c>
      <c r="G93" s="13"/>
      <c r="H93" s="175">
        <v>3.7130000000000001</v>
      </c>
      <c r="I93" s="13"/>
      <c r="J93" s="13"/>
      <c r="K93" s="13"/>
      <c r="L93" s="171"/>
      <c r="M93" s="176"/>
      <c r="N93" s="177"/>
      <c r="O93" s="177"/>
      <c r="P93" s="177"/>
      <c r="Q93" s="177"/>
      <c r="R93" s="177"/>
      <c r="S93" s="177"/>
      <c r="T93" s="178"/>
      <c r="U93" s="13"/>
      <c r="V93" s="13"/>
      <c r="W93" s="13"/>
      <c r="X93" s="13"/>
      <c r="Y93" s="13"/>
      <c r="Z93" s="13"/>
      <c r="AA93" s="13"/>
      <c r="AB93" s="13"/>
      <c r="AC93" s="13"/>
      <c r="AD93" s="13"/>
      <c r="AE93" s="13"/>
      <c r="AT93" s="173" t="s">
        <v>156</v>
      </c>
      <c r="AU93" s="173" t="s">
        <v>89</v>
      </c>
      <c r="AV93" s="13" t="s">
        <v>89</v>
      </c>
      <c r="AW93" s="13" t="s">
        <v>41</v>
      </c>
      <c r="AX93" s="13" t="s">
        <v>79</v>
      </c>
      <c r="AY93" s="173" t="s">
        <v>142</v>
      </c>
    </row>
    <row r="94" s="14" customFormat="1">
      <c r="A94" s="14"/>
      <c r="B94" s="179"/>
      <c r="C94" s="14"/>
      <c r="D94" s="172" t="s">
        <v>156</v>
      </c>
      <c r="E94" s="180" t="s">
        <v>3</v>
      </c>
      <c r="F94" s="181" t="s">
        <v>158</v>
      </c>
      <c r="G94" s="14"/>
      <c r="H94" s="182">
        <v>3.7130000000000001</v>
      </c>
      <c r="I94" s="14"/>
      <c r="J94" s="14"/>
      <c r="K94" s="14"/>
      <c r="L94" s="179"/>
      <c r="M94" s="183"/>
      <c r="N94" s="184"/>
      <c r="O94" s="184"/>
      <c r="P94" s="184"/>
      <c r="Q94" s="184"/>
      <c r="R94" s="184"/>
      <c r="S94" s="184"/>
      <c r="T94" s="185"/>
      <c r="U94" s="14"/>
      <c r="V94" s="14"/>
      <c r="W94" s="14"/>
      <c r="X94" s="14"/>
      <c r="Y94" s="14"/>
      <c r="Z94" s="14"/>
      <c r="AA94" s="14"/>
      <c r="AB94" s="14"/>
      <c r="AC94" s="14"/>
      <c r="AD94" s="14"/>
      <c r="AE94" s="14"/>
      <c r="AT94" s="180" t="s">
        <v>156</v>
      </c>
      <c r="AU94" s="180" t="s">
        <v>89</v>
      </c>
      <c r="AV94" s="14" t="s">
        <v>151</v>
      </c>
      <c r="AW94" s="14" t="s">
        <v>41</v>
      </c>
      <c r="AX94" s="14" t="s">
        <v>87</v>
      </c>
      <c r="AY94" s="180" t="s">
        <v>142</v>
      </c>
    </row>
    <row r="95" s="2" customFormat="1" ht="24" customHeight="1">
      <c r="A95" s="33"/>
      <c r="B95" s="158"/>
      <c r="C95" s="159" t="s">
        <v>89</v>
      </c>
      <c r="D95" s="159" t="s">
        <v>145</v>
      </c>
      <c r="E95" s="160" t="s">
        <v>1410</v>
      </c>
      <c r="F95" s="161" t="s">
        <v>1411</v>
      </c>
      <c r="G95" s="162" t="s">
        <v>315</v>
      </c>
      <c r="H95" s="163">
        <v>14.146000000000001</v>
      </c>
      <c r="I95" s="164">
        <v>687</v>
      </c>
      <c r="J95" s="164">
        <f>ROUND(I95*H95,2)</f>
        <v>9718.2999999999993</v>
      </c>
      <c r="K95" s="161" t="s">
        <v>316</v>
      </c>
      <c r="L95" s="34"/>
      <c r="M95" s="165" t="s">
        <v>3</v>
      </c>
      <c r="N95" s="166" t="s">
        <v>52</v>
      </c>
      <c r="O95" s="167">
        <v>2.3199999999999998</v>
      </c>
      <c r="P95" s="167">
        <f>O95*H95</f>
        <v>32.818719999999999</v>
      </c>
      <c r="Q95" s="167">
        <v>0</v>
      </c>
      <c r="R95" s="167">
        <f>Q95*H95</f>
        <v>0</v>
      </c>
      <c r="S95" s="167">
        <v>0</v>
      </c>
      <c r="T95" s="168">
        <f>S95*H95</f>
        <v>0</v>
      </c>
      <c r="U95" s="33"/>
      <c r="V95" s="33"/>
      <c r="W95" s="33"/>
      <c r="X95" s="33"/>
      <c r="Y95" s="33"/>
      <c r="Z95" s="33"/>
      <c r="AA95" s="33"/>
      <c r="AB95" s="33"/>
      <c r="AC95" s="33"/>
      <c r="AD95" s="33"/>
      <c r="AE95" s="33"/>
      <c r="AR95" s="169" t="s">
        <v>151</v>
      </c>
      <c r="AT95" s="169" t="s">
        <v>145</v>
      </c>
      <c r="AU95" s="169" t="s">
        <v>89</v>
      </c>
      <c r="AY95" s="19" t="s">
        <v>142</v>
      </c>
      <c r="BE95" s="170">
        <f>IF(N95="základní",J95,0)</f>
        <v>0</v>
      </c>
      <c r="BF95" s="170">
        <f>IF(N95="snížená",J95,0)</f>
        <v>0</v>
      </c>
      <c r="BG95" s="170">
        <f>IF(N95="zákl. přenesená",J95,0)</f>
        <v>9718.2999999999993</v>
      </c>
      <c r="BH95" s="170">
        <f>IF(N95="sníž. přenesená",J95,0)</f>
        <v>0</v>
      </c>
      <c r="BI95" s="170">
        <f>IF(N95="nulová",J95,0)</f>
        <v>0</v>
      </c>
      <c r="BJ95" s="19" t="s">
        <v>151</v>
      </c>
      <c r="BK95" s="170">
        <f>ROUND(I95*H95,2)</f>
        <v>9718.2999999999993</v>
      </c>
      <c r="BL95" s="19" t="s">
        <v>151</v>
      </c>
      <c r="BM95" s="169" t="s">
        <v>1412</v>
      </c>
    </row>
    <row r="96" s="2" customFormat="1">
      <c r="A96" s="33"/>
      <c r="B96" s="34"/>
      <c r="C96" s="33"/>
      <c r="D96" s="172" t="s">
        <v>318</v>
      </c>
      <c r="E96" s="33"/>
      <c r="F96" s="186" t="s">
        <v>327</v>
      </c>
      <c r="G96" s="33"/>
      <c r="H96" s="33"/>
      <c r="I96" s="33"/>
      <c r="J96" s="33"/>
      <c r="K96" s="33"/>
      <c r="L96" s="34"/>
      <c r="M96" s="187"/>
      <c r="N96" s="188"/>
      <c r="O96" s="67"/>
      <c r="P96" s="67"/>
      <c r="Q96" s="67"/>
      <c r="R96" s="67"/>
      <c r="S96" s="67"/>
      <c r="T96" s="68"/>
      <c r="U96" s="33"/>
      <c r="V96" s="33"/>
      <c r="W96" s="33"/>
      <c r="X96" s="33"/>
      <c r="Y96" s="33"/>
      <c r="Z96" s="33"/>
      <c r="AA96" s="33"/>
      <c r="AB96" s="33"/>
      <c r="AC96" s="33"/>
      <c r="AD96" s="33"/>
      <c r="AE96" s="33"/>
      <c r="AT96" s="19" t="s">
        <v>318</v>
      </c>
      <c r="AU96" s="19" t="s">
        <v>89</v>
      </c>
    </row>
    <row r="97" s="15" customFormat="1">
      <c r="A97" s="15"/>
      <c r="B97" s="210"/>
      <c r="C97" s="15"/>
      <c r="D97" s="172" t="s">
        <v>156</v>
      </c>
      <c r="E97" s="211" t="s">
        <v>3</v>
      </c>
      <c r="F97" s="212" t="s">
        <v>1413</v>
      </c>
      <c r="G97" s="15"/>
      <c r="H97" s="211" t="s">
        <v>3</v>
      </c>
      <c r="I97" s="15"/>
      <c r="J97" s="15"/>
      <c r="K97" s="15"/>
      <c r="L97" s="210"/>
      <c r="M97" s="213"/>
      <c r="N97" s="214"/>
      <c r="O97" s="214"/>
      <c r="P97" s="214"/>
      <c r="Q97" s="214"/>
      <c r="R97" s="214"/>
      <c r="S97" s="214"/>
      <c r="T97" s="215"/>
      <c r="U97" s="15"/>
      <c r="V97" s="15"/>
      <c r="W97" s="15"/>
      <c r="X97" s="15"/>
      <c r="Y97" s="15"/>
      <c r="Z97" s="15"/>
      <c r="AA97" s="15"/>
      <c r="AB97" s="15"/>
      <c r="AC97" s="15"/>
      <c r="AD97" s="15"/>
      <c r="AE97" s="15"/>
      <c r="AT97" s="211" t="s">
        <v>156</v>
      </c>
      <c r="AU97" s="211" t="s">
        <v>89</v>
      </c>
      <c r="AV97" s="15" t="s">
        <v>87</v>
      </c>
      <c r="AW97" s="15" t="s">
        <v>41</v>
      </c>
      <c r="AX97" s="15" t="s">
        <v>79</v>
      </c>
      <c r="AY97" s="211" t="s">
        <v>142</v>
      </c>
    </row>
    <row r="98" s="13" customFormat="1">
      <c r="A98" s="13"/>
      <c r="B98" s="171"/>
      <c r="C98" s="13"/>
      <c r="D98" s="172" t="s">
        <v>156</v>
      </c>
      <c r="E98" s="173" t="s">
        <v>3</v>
      </c>
      <c r="F98" s="174" t="s">
        <v>1414</v>
      </c>
      <c r="G98" s="13"/>
      <c r="H98" s="175">
        <v>3.8260000000000001</v>
      </c>
      <c r="I98" s="13"/>
      <c r="J98" s="13"/>
      <c r="K98" s="13"/>
      <c r="L98" s="171"/>
      <c r="M98" s="176"/>
      <c r="N98" s="177"/>
      <c r="O98" s="177"/>
      <c r="P98" s="177"/>
      <c r="Q98" s="177"/>
      <c r="R98" s="177"/>
      <c r="S98" s="177"/>
      <c r="T98" s="178"/>
      <c r="U98" s="13"/>
      <c r="V98" s="13"/>
      <c r="W98" s="13"/>
      <c r="X98" s="13"/>
      <c r="Y98" s="13"/>
      <c r="Z98" s="13"/>
      <c r="AA98" s="13"/>
      <c r="AB98" s="13"/>
      <c r="AC98" s="13"/>
      <c r="AD98" s="13"/>
      <c r="AE98" s="13"/>
      <c r="AT98" s="173" t="s">
        <v>156</v>
      </c>
      <c r="AU98" s="173" t="s">
        <v>89</v>
      </c>
      <c r="AV98" s="13" t="s">
        <v>89</v>
      </c>
      <c r="AW98" s="13" t="s">
        <v>41</v>
      </c>
      <c r="AX98" s="13" t="s">
        <v>79</v>
      </c>
      <c r="AY98" s="173" t="s">
        <v>142</v>
      </c>
    </row>
    <row r="99" s="13" customFormat="1">
      <c r="A99" s="13"/>
      <c r="B99" s="171"/>
      <c r="C99" s="13"/>
      <c r="D99" s="172" t="s">
        <v>156</v>
      </c>
      <c r="E99" s="173" t="s">
        <v>3</v>
      </c>
      <c r="F99" s="174" t="s">
        <v>1415</v>
      </c>
      <c r="G99" s="13"/>
      <c r="H99" s="175">
        <v>10.32</v>
      </c>
      <c r="I99" s="13"/>
      <c r="J99" s="13"/>
      <c r="K99" s="13"/>
      <c r="L99" s="171"/>
      <c r="M99" s="176"/>
      <c r="N99" s="177"/>
      <c r="O99" s="177"/>
      <c r="P99" s="177"/>
      <c r="Q99" s="177"/>
      <c r="R99" s="177"/>
      <c r="S99" s="177"/>
      <c r="T99" s="178"/>
      <c r="U99" s="13"/>
      <c r="V99" s="13"/>
      <c r="W99" s="13"/>
      <c r="X99" s="13"/>
      <c r="Y99" s="13"/>
      <c r="Z99" s="13"/>
      <c r="AA99" s="13"/>
      <c r="AB99" s="13"/>
      <c r="AC99" s="13"/>
      <c r="AD99" s="13"/>
      <c r="AE99" s="13"/>
      <c r="AT99" s="173" t="s">
        <v>156</v>
      </c>
      <c r="AU99" s="173" t="s">
        <v>89</v>
      </c>
      <c r="AV99" s="13" t="s">
        <v>89</v>
      </c>
      <c r="AW99" s="13" t="s">
        <v>41</v>
      </c>
      <c r="AX99" s="13" t="s">
        <v>79</v>
      </c>
      <c r="AY99" s="173" t="s">
        <v>142</v>
      </c>
    </row>
    <row r="100" s="14" customFormat="1">
      <c r="A100" s="14"/>
      <c r="B100" s="179"/>
      <c r="C100" s="14"/>
      <c r="D100" s="172" t="s">
        <v>156</v>
      </c>
      <c r="E100" s="180" t="s">
        <v>3</v>
      </c>
      <c r="F100" s="181" t="s">
        <v>158</v>
      </c>
      <c r="G100" s="14"/>
      <c r="H100" s="182">
        <v>14.146000000000001</v>
      </c>
      <c r="I100" s="14"/>
      <c r="J100" s="14"/>
      <c r="K100" s="14"/>
      <c r="L100" s="179"/>
      <c r="M100" s="183"/>
      <c r="N100" s="184"/>
      <c r="O100" s="184"/>
      <c r="P100" s="184"/>
      <c r="Q100" s="184"/>
      <c r="R100" s="184"/>
      <c r="S100" s="184"/>
      <c r="T100" s="185"/>
      <c r="U100" s="14"/>
      <c r="V100" s="14"/>
      <c r="W100" s="14"/>
      <c r="X100" s="14"/>
      <c r="Y100" s="14"/>
      <c r="Z100" s="14"/>
      <c r="AA100" s="14"/>
      <c r="AB100" s="14"/>
      <c r="AC100" s="14"/>
      <c r="AD100" s="14"/>
      <c r="AE100" s="14"/>
      <c r="AT100" s="180" t="s">
        <v>156</v>
      </c>
      <c r="AU100" s="180" t="s">
        <v>89</v>
      </c>
      <c r="AV100" s="14" t="s">
        <v>151</v>
      </c>
      <c r="AW100" s="14" t="s">
        <v>41</v>
      </c>
      <c r="AX100" s="14" t="s">
        <v>87</v>
      </c>
      <c r="AY100" s="180" t="s">
        <v>142</v>
      </c>
    </row>
    <row r="101" s="2" customFormat="1" ht="24" customHeight="1">
      <c r="A101" s="33"/>
      <c r="B101" s="158"/>
      <c r="C101" s="159" t="s">
        <v>159</v>
      </c>
      <c r="D101" s="159" t="s">
        <v>145</v>
      </c>
      <c r="E101" s="160" t="s">
        <v>1416</v>
      </c>
      <c r="F101" s="161" t="s">
        <v>1417</v>
      </c>
      <c r="G101" s="162" t="s">
        <v>315</v>
      </c>
      <c r="H101" s="163">
        <v>35.363999999999997</v>
      </c>
      <c r="I101" s="164">
        <v>195</v>
      </c>
      <c r="J101" s="164">
        <f>ROUND(I101*H101,2)</f>
        <v>6895.9799999999996</v>
      </c>
      <c r="K101" s="161" t="s">
        <v>316</v>
      </c>
      <c r="L101" s="34"/>
      <c r="M101" s="165" t="s">
        <v>3</v>
      </c>
      <c r="N101" s="166" t="s">
        <v>52</v>
      </c>
      <c r="O101" s="167">
        <v>0.65400000000000003</v>
      </c>
      <c r="P101" s="167">
        <f>O101*H101</f>
        <v>23.128056000000001</v>
      </c>
      <c r="Q101" s="167">
        <v>0</v>
      </c>
      <c r="R101" s="167">
        <f>Q101*H101</f>
        <v>0</v>
      </c>
      <c r="S101" s="167">
        <v>0</v>
      </c>
      <c r="T101" s="168">
        <f>S101*H101</f>
        <v>0</v>
      </c>
      <c r="U101" s="33"/>
      <c r="V101" s="33"/>
      <c r="W101" s="33"/>
      <c r="X101" s="33"/>
      <c r="Y101" s="33"/>
      <c r="Z101" s="33"/>
      <c r="AA101" s="33"/>
      <c r="AB101" s="33"/>
      <c r="AC101" s="33"/>
      <c r="AD101" s="33"/>
      <c r="AE101" s="33"/>
      <c r="AR101" s="169" t="s">
        <v>151</v>
      </c>
      <c r="AT101" s="169" t="s">
        <v>145</v>
      </c>
      <c r="AU101" s="169" t="s">
        <v>89</v>
      </c>
      <c r="AY101" s="19" t="s">
        <v>142</v>
      </c>
      <c r="BE101" s="170">
        <f>IF(N101="základní",J101,0)</f>
        <v>0</v>
      </c>
      <c r="BF101" s="170">
        <f>IF(N101="snížená",J101,0)</f>
        <v>0</v>
      </c>
      <c r="BG101" s="170">
        <f>IF(N101="zákl. přenesená",J101,0)</f>
        <v>6895.9799999999996</v>
      </c>
      <c r="BH101" s="170">
        <f>IF(N101="sníž. přenesená",J101,0)</f>
        <v>0</v>
      </c>
      <c r="BI101" s="170">
        <f>IF(N101="nulová",J101,0)</f>
        <v>0</v>
      </c>
      <c r="BJ101" s="19" t="s">
        <v>151</v>
      </c>
      <c r="BK101" s="170">
        <f>ROUND(I101*H101,2)</f>
        <v>6895.9799999999996</v>
      </c>
      <c r="BL101" s="19" t="s">
        <v>151</v>
      </c>
      <c r="BM101" s="169" t="s">
        <v>1418</v>
      </c>
    </row>
    <row r="102" s="2" customFormat="1">
      <c r="A102" s="33"/>
      <c r="B102" s="34"/>
      <c r="C102" s="33"/>
      <c r="D102" s="172" t="s">
        <v>318</v>
      </c>
      <c r="E102" s="33"/>
      <c r="F102" s="186" t="s">
        <v>327</v>
      </c>
      <c r="G102" s="33"/>
      <c r="H102" s="33"/>
      <c r="I102" s="33"/>
      <c r="J102" s="33"/>
      <c r="K102" s="33"/>
      <c r="L102" s="34"/>
      <c r="M102" s="187"/>
      <c r="N102" s="188"/>
      <c r="O102" s="67"/>
      <c r="P102" s="67"/>
      <c r="Q102" s="67"/>
      <c r="R102" s="67"/>
      <c r="S102" s="67"/>
      <c r="T102" s="68"/>
      <c r="U102" s="33"/>
      <c r="V102" s="33"/>
      <c r="W102" s="33"/>
      <c r="X102" s="33"/>
      <c r="Y102" s="33"/>
      <c r="Z102" s="33"/>
      <c r="AA102" s="33"/>
      <c r="AB102" s="33"/>
      <c r="AC102" s="33"/>
      <c r="AD102" s="33"/>
      <c r="AE102" s="33"/>
      <c r="AT102" s="19" t="s">
        <v>318</v>
      </c>
      <c r="AU102" s="19" t="s">
        <v>89</v>
      </c>
    </row>
    <row r="103" s="2" customFormat="1" ht="24" customHeight="1">
      <c r="A103" s="33"/>
      <c r="B103" s="158"/>
      <c r="C103" s="159" t="s">
        <v>151</v>
      </c>
      <c r="D103" s="159" t="s">
        <v>145</v>
      </c>
      <c r="E103" s="160" t="s">
        <v>339</v>
      </c>
      <c r="F103" s="161" t="s">
        <v>340</v>
      </c>
      <c r="G103" s="162" t="s">
        <v>315</v>
      </c>
      <c r="H103" s="163">
        <v>4.2439999999999998</v>
      </c>
      <c r="I103" s="164">
        <v>258</v>
      </c>
      <c r="J103" s="164">
        <f>ROUND(I103*H103,2)</f>
        <v>1094.9500000000001</v>
      </c>
      <c r="K103" s="161" t="s">
        <v>316</v>
      </c>
      <c r="L103" s="34"/>
      <c r="M103" s="165" t="s">
        <v>3</v>
      </c>
      <c r="N103" s="166" t="s">
        <v>52</v>
      </c>
      <c r="O103" s="167">
        <v>0.083000000000000004</v>
      </c>
      <c r="P103" s="167">
        <f>O103*H103</f>
        <v>0.35225200000000001</v>
      </c>
      <c r="Q103" s="167">
        <v>0</v>
      </c>
      <c r="R103" s="167">
        <f>Q103*H103</f>
        <v>0</v>
      </c>
      <c r="S103" s="167">
        <v>0</v>
      </c>
      <c r="T103" s="168">
        <f>S103*H103</f>
        <v>0</v>
      </c>
      <c r="U103" s="33"/>
      <c r="V103" s="33"/>
      <c r="W103" s="33"/>
      <c r="X103" s="33"/>
      <c r="Y103" s="33"/>
      <c r="Z103" s="33"/>
      <c r="AA103" s="33"/>
      <c r="AB103" s="33"/>
      <c r="AC103" s="33"/>
      <c r="AD103" s="33"/>
      <c r="AE103" s="33"/>
      <c r="AR103" s="169" t="s">
        <v>151</v>
      </c>
      <c r="AT103" s="169" t="s">
        <v>145</v>
      </c>
      <c r="AU103" s="169" t="s">
        <v>89</v>
      </c>
      <c r="AY103" s="19" t="s">
        <v>142</v>
      </c>
      <c r="BE103" s="170">
        <f>IF(N103="základní",J103,0)</f>
        <v>0</v>
      </c>
      <c r="BF103" s="170">
        <f>IF(N103="snížená",J103,0)</f>
        <v>0</v>
      </c>
      <c r="BG103" s="170">
        <f>IF(N103="zákl. přenesená",J103,0)</f>
        <v>1094.9500000000001</v>
      </c>
      <c r="BH103" s="170">
        <f>IF(N103="sníž. přenesená",J103,0)</f>
        <v>0</v>
      </c>
      <c r="BI103" s="170">
        <f>IF(N103="nulová",J103,0)</f>
        <v>0</v>
      </c>
      <c r="BJ103" s="19" t="s">
        <v>151</v>
      </c>
      <c r="BK103" s="170">
        <f>ROUND(I103*H103,2)</f>
        <v>1094.9500000000001</v>
      </c>
      <c r="BL103" s="19" t="s">
        <v>151</v>
      </c>
      <c r="BM103" s="169" t="s">
        <v>1419</v>
      </c>
    </row>
    <row r="104" s="2" customFormat="1">
      <c r="A104" s="33"/>
      <c r="B104" s="34"/>
      <c r="C104" s="33"/>
      <c r="D104" s="172" t="s">
        <v>318</v>
      </c>
      <c r="E104" s="33"/>
      <c r="F104" s="186" t="s">
        <v>342</v>
      </c>
      <c r="G104" s="33"/>
      <c r="H104" s="33"/>
      <c r="I104" s="33"/>
      <c r="J104" s="33"/>
      <c r="K104" s="33"/>
      <c r="L104" s="34"/>
      <c r="M104" s="187"/>
      <c r="N104" s="188"/>
      <c r="O104" s="67"/>
      <c r="P104" s="67"/>
      <c r="Q104" s="67"/>
      <c r="R104" s="67"/>
      <c r="S104" s="67"/>
      <c r="T104" s="68"/>
      <c r="U104" s="33"/>
      <c r="V104" s="33"/>
      <c r="W104" s="33"/>
      <c r="X104" s="33"/>
      <c r="Y104" s="33"/>
      <c r="Z104" s="33"/>
      <c r="AA104" s="33"/>
      <c r="AB104" s="33"/>
      <c r="AC104" s="33"/>
      <c r="AD104" s="33"/>
      <c r="AE104" s="33"/>
      <c r="AT104" s="19" t="s">
        <v>318</v>
      </c>
      <c r="AU104" s="19" t="s">
        <v>89</v>
      </c>
    </row>
    <row r="105" s="13" customFormat="1">
      <c r="A105" s="13"/>
      <c r="B105" s="171"/>
      <c r="C105" s="13"/>
      <c r="D105" s="172" t="s">
        <v>156</v>
      </c>
      <c r="E105" s="173" t="s">
        <v>3</v>
      </c>
      <c r="F105" s="174" t="s">
        <v>1420</v>
      </c>
      <c r="G105" s="13"/>
      <c r="H105" s="175">
        <v>4.2439999999999998</v>
      </c>
      <c r="I105" s="13"/>
      <c r="J105" s="13"/>
      <c r="K105" s="13"/>
      <c r="L105" s="171"/>
      <c r="M105" s="176"/>
      <c r="N105" s="177"/>
      <c r="O105" s="177"/>
      <c r="P105" s="177"/>
      <c r="Q105" s="177"/>
      <c r="R105" s="177"/>
      <c r="S105" s="177"/>
      <c r="T105" s="178"/>
      <c r="U105" s="13"/>
      <c r="V105" s="13"/>
      <c r="W105" s="13"/>
      <c r="X105" s="13"/>
      <c r="Y105" s="13"/>
      <c r="Z105" s="13"/>
      <c r="AA105" s="13"/>
      <c r="AB105" s="13"/>
      <c r="AC105" s="13"/>
      <c r="AD105" s="13"/>
      <c r="AE105" s="13"/>
      <c r="AT105" s="173" t="s">
        <v>156</v>
      </c>
      <c r="AU105" s="173" t="s">
        <v>89</v>
      </c>
      <c r="AV105" s="13" t="s">
        <v>89</v>
      </c>
      <c r="AW105" s="13" t="s">
        <v>41</v>
      </c>
      <c r="AX105" s="13" t="s">
        <v>79</v>
      </c>
      <c r="AY105" s="173" t="s">
        <v>142</v>
      </c>
    </row>
    <row r="106" s="14" customFormat="1">
      <c r="A106" s="14"/>
      <c r="B106" s="179"/>
      <c r="C106" s="14"/>
      <c r="D106" s="172" t="s">
        <v>156</v>
      </c>
      <c r="E106" s="180" t="s">
        <v>3</v>
      </c>
      <c r="F106" s="181" t="s">
        <v>158</v>
      </c>
      <c r="G106" s="14"/>
      <c r="H106" s="182">
        <v>4.2439999999999998</v>
      </c>
      <c r="I106" s="14"/>
      <c r="J106" s="14"/>
      <c r="K106" s="14"/>
      <c r="L106" s="179"/>
      <c r="M106" s="183"/>
      <c r="N106" s="184"/>
      <c r="O106" s="184"/>
      <c r="P106" s="184"/>
      <c r="Q106" s="184"/>
      <c r="R106" s="184"/>
      <c r="S106" s="184"/>
      <c r="T106" s="185"/>
      <c r="U106" s="14"/>
      <c r="V106" s="14"/>
      <c r="W106" s="14"/>
      <c r="X106" s="14"/>
      <c r="Y106" s="14"/>
      <c r="Z106" s="14"/>
      <c r="AA106" s="14"/>
      <c r="AB106" s="14"/>
      <c r="AC106" s="14"/>
      <c r="AD106" s="14"/>
      <c r="AE106" s="14"/>
      <c r="AT106" s="180" t="s">
        <v>156</v>
      </c>
      <c r="AU106" s="180" t="s">
        <v>89</v>
      </c>
      <c r="AV106" s="14" t="s">
        <v>151</v>
      </c>
      <c r="AW106" s="14" t="s">
        <v>41</v>
      </c>
      <c r="AX106" s="14" t="s">
        <v>87</v>
      </c>
      <c r="AY106" s="180" t="s">
        <v>142</v>
      </c>
    </row>
    <row r="107" s="2" customFormat="1" ht="24" customHeight="1">
      <c r="A107" s="33"/>
      <c r="B107" s="158"/>
      <c r="C107" s="159" t="s">
        <v>141</v>
      </c>
      <c r="D107" s="159" t="s">
        <v>145</v>
      </c>
      <c r="E107" s="160" t="s">
        <v>1012</v>
      </c>
      <c r="F107" s="161" t="s">
        <v>1013</v>
      </c>
      <c r="G107" s="162" t="s">
        <v>315</v>
      </c>
      <c r="H107" s="163">
        <v>4.2439999999999998</v>
      </c>
      <c r="I107" s="164">
        <v>195</v>
      </c>
      <c r="J107" s="164">
        <f>ROUND(I107*H107,2)</f>
        <v>827.58000000000004</v>
      </c>
      <c r="K107" s="161" t="s">
        <v>316</v>
      </c>
      <c r="L107" s="34"/>
      <c r="M107" s="165" t="s">
        <v>3</v>
      </c>
      <c r="N107" s="166" t="s">
        <v>52</v>
      </c>
      <c r="O107" s="167">
        <v>0.65200000000000002</v>
      </c>
      <c r="P107" s="167">
        <f>O107*H107</f>
        <v>2.7670879999999998</v>
      </c>
      <c r="Q107" s="167">
        <v>0</v>
      </c>
      <c r="R107" s="167">
        <f>Q107*H107</f>
        <v>0</v>
      </c>
      <c r="S107" s="167">
        <v>0</v>
      </c>
      <c r="T107" s="168">
        <f>S107*H107</f>
        <v>0</v>
      </c>
      <c r="U107" s="33"/>
      <c r="V107" s="33"/>
      <c r="W107" s="33"/>
      <c r="X107" s="33"/>
      <c r="Y107" s="33"/>
      <c r="Z107" s="33"/>
      <c r="AA107" s="33"/>
      <c r="AB107" s="33"/>
      <c r="AC107" s="33"/>
      <c r="AD107" s="33"/>
      <c r="AE107" s="33"/>
      <c r="AR107" s="169" t="s">
        <v>151</v>
      </c>
      <c r="AT107" s="169" t="s">
        <v>145</v>
      </c>
      <c r="AU107" s="169" t="s">
        <v>89</v>
      </c>
      <c r="AY107" s="19" t="s">
        <v>142</v>
      </c>
      <c r="BE107" s="170">
        <f>IF(N107="základní",J107,0)</f>
        <v>0</v>
      </c>
      <c r="BF107" s="170">
        <f>IF(N107="snížená",J107,0)</f>
        <v>0</v>
      </c>
      <c r="BG107" s="170">
        <f>IF(N107="zákl. přenesená",J107,0)</f>
        <v>827.58000000000004</v>
      </c>
      <c r="BH107" s="170">
        <f>IF(N107="sníž. přenesená",J107,0)</f>
        <v>0</v>
      </c>
      <c r="BI107" s="170">
        <f>IF(N107="nulová",J107,0)</f>
        <v>0</v>
      </c>
      <c r="BJ107" s="19" t="s">
        <v>151</v>
      </c>
      <c r="BK107" s="170">
        <f>ROUND(I107*H107,2)</f>
        <v>827.58000000000004</v>
      </c>
      <c r="BL107" s="19" t="s">
        <v>151</v>
      </c>
      <c r="BM107" s="169" t="s">
        <v>1421</v>
      </c>
    </row>
    <row r="108" s="2" customFormat="1">
      <c r="A108" s="33"/>
      <c r="B108" s="34"/>
      <c r="C108" s="33"/>
      <c r="D108" s="172" t="s">
        <v>318</v>
      </c>
      <c r="E108" s="33"/>
      <c r="F108" s="186" t="s">
        <v>367</v>
      </c>
      <c r="G108" s="33"/>
      <c r="H108" s="33"/>
      <c r="I108" s="33"/>
      <c r="J108" s="33"/>
      <c r="K108" s="33"/>
      <c r="L108" s="34"/>
      <c r="M108" s="187"/>
      <c r="N108" s="188"/>
      <c r="O108" s="67"/>
      <c r="P108" s="67"/>
      <c r="Q108" s="67"/>
      <c r="R108" s="67"/>
      <c r="S108" s="67"/>
      <c r="T108" s="68"/>
      <c r="U108" s="33"/>
      <c r="V108" s="33"/>
      <c r="W108" s="33"/>
      <c r="X108" s="33"/>
      <c r="Y108" s="33"/>
      <c r="Z108" s="33"/>
      <c r="AA108" s="33"/>
      <c r="AB108" s="33"/>
      <c r="AC108" s="33"/>
      <c r="AD108" s="33"/>
      <c r="AE108" s="33"/>
      <c r="AT108" s="19" t="s">
        <v>318</v>
      </c>
      <c r="AU108" s="19" t="s">
        <v>89</v>
      </c>
    </row>
    <row r="109" s="2" customFormat="1" ht="16.5" customHeight="1">
      <c r="A109" s="33"/>
      <c r="B109" s="158"/>
      <c r="C109" s="159" t="s">
        <v>174</v>
      </c>
      <c r="D109" s="159" t="s">
        <v>145</v>
      </c>
      <c r="E109" s="160" t="s">
        <v>1422</v>
      </c>
      <c r="F109" s="161" t="s">
        <v>1423</v>
      </c>
      <c r="G109" s="162" t="s">
        <v>315</v>
      </c>
      <c r="H109" s="163">
        <v>4.2439999999999998</v>
      </c>
      <c r="I109" s="164">
        <v>16.699999999999999</v>
      </c>
      <c r="J109" s="164">
        <f>ROUND(I109*H109,2)</f>
        <v>70.870000000000005</v>
      </c>
      <c r="K109" s="161" t="s">
        <v>316</v>
      </c>
      <c r="L109" s="34"/>
      <c r="M109" s="165" t="s">
        <v>3</v>
      </c>
      <c r="N109" s="166" t="s">
        <v>52</v>
      </c>
      <c r="O109" s="167">
        <v>0.0089999999999999993</v>
      </c>
      <c r="P109" s="167">
        <f>O109*H109</f>
        <v>0.038195999999999994</v>
      </c>
      <c r="Q109" s="167">
        <v>0</v>
      </c>
      <c r="R109" s="167">
        <f>Q109*H109</f>
        <v>0</v>
      </c>
      <c r="S109" s="167">
        <v>0</v>
      </c>
      <c r="T109" s="168">
        <f>S109*H109</f>
        <v>0</v>
      </c>
      <c r="U109" s="33"/>
      <c r="V109" s="33"/>
      <c r="W109" s="33"/>
      <c r="X109" s="33"/>
      <c r="Y109" s="33"/>
      <c r="Z109" s="33"/>
      <c r="AA109" s="33"/>
      <c r="AB109" s="33"/>
      <c r="AC109" s="33"/>
      <c r="AD109" s="33"/>
      <c r="AE109" s="33"/>
      <c r="AR109" s="169" t="s">
        <v>151</v>
      </c>
      <c r="AT109" s="169" t="s">
        <v>145</v>
      </c>
      <c r="AU109" s="169" t="s">
        <v>89</v>
      </c>
      <c r="AY109" s="19" t="s">
        <v>142</v>
      </c>
      <c r="BE109" s="170">
        <f>IF(N109="základní",J109,0)</f>
        <v>0</v>
      </c>
      <c r="BF109" s="170">
        <f>IF(N109="snížená",J109,0)</f>
        <v>0</v>
      </c>
      <c r="BG109" s="170">
        <f>IF(N109="zákl. přenesená",J109,0)</f>
        <v>70.870000000000005</v>
      </c>
      <c r="BH109" s="170">
        <f>IF(N109="sníž. přenesená",J109,0)</f>
        <v>0</v>
      </c>
      <c r="BI109" s="170">
        <f>IF(N109="nulová",J109,0)</f>
        <v>0</v>
      </c>
      <c r="BJ109" s="19" t="s">
        <v>151</v>
      </c>
      <c r="BK109" s="170">
        <f>ROUND(I109*H109,2)</f>
        <v>70.870000000000005</v>
      </c>
      <c r="BL109" s="19" t="s">
        <v>151</v>
      </c>
      <c r="BM109" s="169" t="s">
        <v>1424</v>
      </c>
    </row>
    <row r="110" s="2" customFormat="1">
      <c r="A110" s="33"/>
      <c r="B110" s="34"/>
      <c r="C110" s="33"/>
      <c r="D110" s="172" t="s">
        <v>318</v>
      </c>
      <c r="E110" s="33"/>
      <c r="F110" s="186" t="s">
        <v>1425</v>
      </c>
      <c r="G110" s="33"/>
      <c r="H110" s="33"/>
      <c r="I110" s="33"/>
      <c r="J110" s="33"/>
      <c r="K110" s="33"/>
      <c r="L110" s="34"/>
      <c r="M110" s="187"/>
      <c r="N110" s="188"/>
      <c r="O110" s="67"/>
      <c r="P110" s="67"/>
      <c r="Q110" s="67"/>
      <c r="R110" s="67"/>
      <c r="S110" s="67"/>
      <c r="T110" s="68"/>
      <c r="U110" s="33"/>
      <c r="V110" s="33"/>
      <c r="W110" s="33"/>
      <c r="X110" s="33"/>
      <c r="Y110" s="33"/>
      <c r="Z110" s="33"/>
      <c r="AA110" s="33"/>
      <c r="AB110" s="33"/>
      <c r="AC110" s="33"/>
      <c r="AD110" s="33"/>
      <c r="AE110" s="33"/>
      <c r="AT110" s="19" t="s">
        <v>318</v>
      </c>
      <c r="AU110" s="19" t="s">
        <v>89</v>
      </c>
    </row>
    <row r="111" s="2" customFormat="1" ht="24" customHeight="1">
      <c r="A111" s="33"/>
      <c r="B111" s="158"/>
      <c r="C111" s="159" t="s">
        <v>181</v>
      </c>
      <c r="D111" s="159" t="s">
        <v>145</v>
      </c>
      <c r="E111" s="160" t="s">
        <v>352</v>
      </c>
      <c r="F111" s="161" t="s">
        <v>353</v>
      </c>
      <c r="G111" s="162" t="s">
        <v>354</v>
      </c>
      <c r="H111" s="163">
        <v>8.4879999999999995</v>
      </c>
      <c r="I111" s="164">
        <v>210</v>
      </c>
      <c r="J111" s="164">
        <f>ROUND(I111*H111,2)</f>
        <v>1782.48</v>
      </c>
      <c r="K111" s="161" t="s">
        <v>316</v>
      </c>
      <c r="L111" s="34"/>
      <c r="M111" s="165" t="s">
        <v>3</v>
      </c>
      <c r="N111" s="166" t="s">
        <v>52</v>
      </c>
      <c r="O111" s="167">
        <v>0</v>
      </c>
      <c r="P111" s="167">
        <f>O111*H111</f>
        <v>0</v>
      </c>
      <c r="Q111" s="167">
        <v>0</v>
      </c>
      <c r="R111" s="167">
        <f>Q111*H111</f>
        <v>0</v>
      </c>
      <c r="S111" s="167">
        <v>0</v>
      </c>
      <c r="T111" s="168">
        <f>S111*H111</f>
        <v>0</v>
      </c>
      <c r="U111" s="33"/>
      <c r="V111" s="33"/>
      <c r="W111" s="33"/>
      <c r="X111" s="33"/>
      <c r="Y111" s="33"/>
      <c r="Z111" s="33"/>
      <c r="AA111" s="33"/>
      <c r="AB111" s="33"/>
      <c r="AC111" s="33"/>
      <c r="AD111" s="33"/>
      <c r="AE111" s="33"/>
      <c r="AR111" s="169" t="s">
        <v>151</v>
      </c>
      <c r="AT111" s="169" t="s">
        <v>145</v>
      </c>
      <c r="AU111" s="169" t="s">
        <v>89</v>
      </c>
      <c r="AY111" s="19" t="s">
        <v>142</v>
      </c>
      <c r="BE111" s="170">
        <f>IF(N111="základní",J111,0)</f>
        <v>0</v>
      </c>
      <c r="BF111" s="170">
        <f>IF(N111="snížená",J111,0)</f>
        <v>0</v>
      </c>
      <c r="BG111" s="170">
        <f>IF(N111="zákl. přenesená",J111,0)</f>
        <v>1782.48</v>
      </c>
      <c r="BH111" s="170">
        <f>IF(N111="sníž. přenesená",J111,0)</f>
        <v>0</v>
      </c>
      <c r="BI111" s="170">
        <f>IF(N111="nulová",J111,0)</f>
        <v>0</v>
      </c>
      <c r="BJ111" s="19" t="s">
        <v>151</v>
      </c>
      <c r="BK111" s="170">
        <f>ROUND(I111*H111,2)</f>
        <v>1782.48</v>
      </c>
      <c r="BL111" s="19" t="s">
        <v>151</v>
      </c>
      <c r="BM111" s="169" t="s">
        <v>1426</v>
      </c>
    </row>
    <row r="112" s="2" customFormat="1">
      <c r="A112" s="33"/>
      <c r="B112" s="34"/>
      <c r="C112" s="33"/>
      <c r="D112" s="172" t="s">
        <v>318</v>
      </c>
      <c r="E112" s="33"/>
      <c r="F112" s="186" t="s">
        <v>356</v>
      </c>
      <c r="G112" s="33"/>
      <c r="H112" s="33"/>
      <c r="I112" s="33"/>
      <c r="J112" s="33"/>
      <c r="K112" s="33"/>
      <c r="L112" s="34"/>
      <c r="M112" s="187"/>
      <c r="N112" s="188"/>
      <c r="O112" s="67"/>
      <c r="P112" s="67"/>
      <c r="Q112" s="67"/>
      <c r="R112" s="67"/>
      <c r="S112" s="67"/>
      <c r="T112" s="68"/>
      <c r="U112" s="33"/>
      <c r="V112" s="33"/>
      <c r="W112" s="33"/>
      <c r="X112" s="33"/>
      <c r="Y112" s="33"/>
      <c r="Z112" s="33"/>
      <c r="AA112" s="33"/>
      <c r="AB112" s="33"/>
      <c r="AC112" s="33"/>
      <c r="AD112" s="33"/>
      <c r="AE112" s="33"/>
      <c r="AT112" s="19" t="s">
        <v>318</v>
      </c>
      <c r="AU112" s="19" t="s">
        <v>89</v>
      </c>
    </row>
    <row r="113" s="13" customFormat="1">
      <c r="A113" s="13"/>
      <c r="B113" s="171"/>
      <c r="C113" s="13"/>
      <c r="D113" s="172" t="s">
        <v>156</v>
      </c>
      <c r="E113" s="173" t="s">
        <v>3</v>
      </c>
      <c r="F113" s="174" t="s">
        <v>1427</v>
      </c>
      <c r="G113" s="13"/>
      <c r="H113" s="175">
        <v>8.4879999999999995</v>
      </c>
      <c r="I113" s="13"/>
      <c r="J113" s="13"/>
      <c r="K113" s="13"/>
      <c r="L113" s="171"/>
      <c r="M113" s="176"/>
      <c r="N113" s="177"/>
      <c r="O113" s="177"/>
      <c r="P113" s="177"/>
      <c r="Q113" s="177"/>
      <c r="R113" s="177"/>
      <c r="S113" s="177"/>
      <c r="T113" s="178"/>
      <c r="U113" s="13"/>
      <c r="V113" s="13"/>
      <c r="W113" s="13"/>
      <c r="X113" s="13"/>
      <c r="Y113" s="13"/>
      <c r="Z113" s="13"/>
      <c r="AA113" s="13"/>
      <c r="AB113" s="13"/>
      <c r="AC113" s="13"/>
      <c r="AD113" s="13"/>
      <c r="AE113" s="13"/>
      <c r="AT113" s="173" t="s">
        <v>156</v>
      </c>
      <c r="AU113" s="173" t="s">
        <v>89</v>
      </c>
      <c r="AV113" s="13" t="s">
        <v>89</v>
      </c>
      <c r="AW113" s="13" t="s">
        <v>41</v>
      </c>
      <c r="AX113" s="13" t="s">
        <v>79</v>
      </c>
      <c r="AY113" s="173" t="s">
        <v>142</v>
      </c>
    </row>
    <row r="114" s="14" customFormat="1">
      <c r="A114" s="14"/>
      <c r="B114" s="179"/>
      <c r="C114" s="14"/>
      <c r="D114" s="172" t="s">
        <v>156</v>
      </c>
      <c r="E114" s="180" t="s">
        <v>3</v>
      </c>
      <c r="F114" s="181" t="s">
        <v>158</v>
      </c>
      <c r="G114" s="14"/>
      <c r="H114" s="182">
        <v>8.4879999999999995</v>
      </c>
      <c r="I114" s="14"/>
      <c r="J114" s="14"/>
      <c r="K114" s="14"/>
      <c r="L114" s="179"/>
      <c r="M114" s="183"/>
      <c r="N114" s="184"/>
      <c r="O114" s="184"/>
      <c r="P114" s="184"/>
      <c r="Q114" s="184"/>
      <c r="R114" s="184"/>
      <c r="S114" s="184"/>
      <c r="T114" s="185"/>
      <c r="U114" s="14"/>
      <c r="V114" s="14"/>
      <c r="W114" s="14"/>
      <c r="X114" s="14"/>
      <c r="Y114" s="14"/>
      <c r="Z114" s="14"/>
      <c r="AA114" s="14"/>
      <c r="AB114" s="14"/>
      <c r="AC114" s="14"/>
      <c r="AD114" s="14"/>
      <c r="AE114" s="14"/>
      <c r="AT114" s="180" t="s">
        <v>156</v>
      </c>
      <c r="AU114" s="180" t="s">
        <v>89</v>
      </c>
      <c r="AV114" s="14" t="s">
        <v>151</v>
      </c>
      <c r="AW114" s="14" t="s">
        <v>41</v>
      </c>
      <c r="AX114" s="14" t="s">
        <v>87</v>
      </c>
      <c r="AY114" s="180" t="s">
        <v>142</v>
      </c>
    </row>
    <row r="115" s="2" customFormat="1" ht="24" customHeight="1">
      <c r="A115" s="33"/>
      <c r="B115" s="158"/>
      <c r="C115" s="159" t="s">
        <v>184</v>
      </c>
      <c r="D115" s="159" t="s">
        <v>145</v>
      </c>
      <c r="E115" s="160" t="s">
        <v>358</v>
      </c>
      <c r="F115" s="161" t="s">
        <v>359</v>
      </c>
      <c r="G115" s="162" t="s">
        <v>315</v>
      </c>
      <c r="H115" s="163">
        <v>9.9019999999999992</v>
      </c>
      <c r="I115" s="164">
        <v>96.900000000000006</v>
      </c>
      <c r="J115" s="164">
        <f>ROUND(I115*H115,2)</f>
        <v>959.5</v>
      </c>
      <c r="K115" s="161" t="s">
        <v>316</v>
      </c>
      <c r="L115" s="34"/>
      <c r="M115" s="165" t="s">
        <v>3</v>
      </c>
      <c r="N115" s="166" t="s">
        <v>52</v>
      </c>
      <c r="O115" s="167">
        <v>0.29899999999999999</v>
      </c>
      <c r="P115" s="167">
        <f>O115*H115</f>
        <v>2.9606979999999998</v>
      </c>
      <c r="Q115" s="167">
        <v>0</v>
      </c>
      <c r="R115" s="167">
        <f>Q115*H115</f>
        <v>0</v>
      </c>
      <c r="S115" s="167">
        <v>0</v>
      </c>
      <c r="T115" s="168">
        <f>S115*H115</f>
        <v>0</v>
      </c>
      <c r="U115" s="33"/>
      <c r="V115" s="33"/>
      <c r="W115" s="33"/>
      <c r="X115" s="33"/>
      <c r="Y115" s="33"/>
      <c r="Z115" s="33"/>
      <c r="AA115" s="33"/>
      <c r="AB115" s="33"/>
      <c r="AC115" s="33"/>
      <c r="AD115" s="33"/>
      <c r="AE115" s="33"/>
      <c r="AR115" s="169" t="s">
        <v>151</v>
      </c>
      <c r="AT115" s="169" t="s">
        <v>145</v>
      </c>
      <c r="AU115" s="169" t="s">
        <v>89</v>
      </c>
      <c r="AY115" s="19" t="s">
        <v>142</v>
      </c>
      <c r="BE115" s="170">
        <f>IF(N115="základní",J115,0)</f>
        <v>0</v>
      </c>
      <c r="BF115" s="170">
        <f>IF(N115="snížená",J115,0)</f>
        <v>0</v>
      </c>
      <c r="BG115" s="170">
        <f>IF(N115="zákl. přenesená",J115,0)</f>
        <v>959.5</v>
      </c>
      <c r="BH115" s="170">
        <f>IF(N115="sníž. přenesená",J115,0)</f>
        <v>0</v>
      </c>
      <c r="BI115" s="170">
        <f>IF(N115="nulová",J115,0)</f>
        <v>0</v>
      </c>
      <c r="BJ115" s="19" t="s">
        <v>151</v>
      </c>
      <c r="BK115" s="170">
        <f>ROUND(I115*H115,2)</f>
        <v>959.5</v>
      </c>
      <c r="BL115" s="19" t="s">
        <v>151</v>
      </c>
      <c r="BM115" s="169" t="s">
        <v>1428</v>
      </c>
    </row>
    <row r="116" s="2" customFormat="1">
      <c r="A116" s="33"/>
      <c r="B116" s="34"/>
      <c r="C116" s="33"/>
      <c r="D116" s="172" t="s">
        <v>318</v>
      </c>
      <c r="E116" s="33"/>
      <c r="F116" s="186" t="s">
        <v>361</v>
      </c>
      <c r="G116" s="33"/>
      <c r="H116" s="33"/>
      <c r="I116" s="33"/>
      <c r="J116" s="33"/>
      <c r="K116" s="33"/>
      <c r="L116" s="34"/>
      <c r="M116" s="187"/>
      <c r="N116" s="188"/>
      <c r="O116" s="67"/>
      <c r="P116" s="67"/>
      <c r="Q116" s="67"/>
      <c r="R116" s="67"/>
      <c r="S116" s="67"/>
      <c r="T116" s="68"/>
      <c r="U116" s="33"/>
      <c r="V116" s="33"/>
      <c r="W116" s="33"/>
      <c r="X116" s="33"/>
      <c r="Y116" s="33"/>
      <c r="Z116" s="33"/>
      <c r="AA116" s="33"/>
      <c r="AB116" s="33"/>
      <c r="AC116" s="33"/>
      <c r="AD116" s="33"/>
      <c r="AE116" s="33"/>
      <c r="AT116" s="19" t="s">
        <v>318</v>
      </c>
      <c r="AU116" s="19" t="s">
        <v>89</v>
      </c>
    </row>
    <row r="117" s="15" customFormat="1">
      <c r="A117" s="15"/>
      <c r="B117" s="210"/>
      <c r="C117" s="15"/>
      <c r="D117" s="172" t="s">
        <v>156</v>
      </c>
      <c r="E117" s="211" t="s">
        <v>3</v>
      </c>
      <c r="F117" s="212" t="s">
        <v>1429</v>
      </c>
      <c r="G117" s="15"/>
      <c r="H117" s="211" t="s">
        <v>3</v>
      </c>
      <c r="I117" s="15"/>
      <c r="J117" s="15"/>
      <c r="K117" s="15"/>
      <c r="L117" s="210"/>
      <c r="M117" s="213"/>
      <c r="N117" s="214"/>
      <c r="O117" s="214"/>
      <c r="P117" s="214"/>
      <c r="Q117" s="214"/>
      <c r="R117" s="214"/>
      <c r="S117" s="214"/>
      <c r="T117" s="215"/>
      <c r="U117" s="15"/>
      <c r="V117" s="15"/>
      <c r="W117" s="15"/>
      <c r="X117" s="15"/>
      <c r="Y117" s="15"/>
      <c r="Z117" s="15"/>
      <c r="AA117" s="15"/>
      <c r="AB117" s="15"/>
      <c r="AC117" s="15"/>
      <c r="AD117" s="15"/>
      <c r="AE117" s="15"/>
      <c r="AT117" s="211" t="s">
        <v>156</v>
      </c>
      <c r="AU117" s="211" t="s">
        <v>89</v>
      </c>
      <c r="AV117" s="15" t="s">
        <v>87</v>
      </c>
      <c r="AW117" s="15" t="s">
        <v>41</v>
      </c>
      <c r="AX117" s="15" t="s">
        <v>79</v>
      </c>
      <c r="AY117" s="211" t="s">
        <v>142</v>
      </c>
    </row>
    <row r="118" s="13" customFormat="1">
      <c r="A118" s="13"/>
      <c r="B118" s="171"/>
      <c r="C118" s="13"/>
      <c r="D118" s="172" t="s">
        <v>156</v>
      </c>
      <c r="E118" s="173" t="s">
        <v>3</v>
      </c>
      <c r="F118" s="174" t="s">
        <v>1430</v>
      </c>
      <c r="G118" s="13"/>
      <c r="H118" s="175">
        <v>2.6779999999999999</v>
      </c>
      <c r="I118" s="13"/>
      <c r="J118" s="13"/>
      <c r="K118" s="13"/>
      <c r="L118" s="171"/>
      <c r="M118" s="176"/>
      <c r="N118" s="177"/>
      <c r="O118" s="177"/>
      <c r="P118" s="177"/>
      <c r="Q118" s="177"/>
      <c r="R118" s="177"/>
      <c r="S118" s="177"/>
      <c r="T118" s="178"/>
      <c r="U118" s="13"/>
      <c r="V118" s="13"/>
      <c r="W118" s="13"/>
      <c r="X118" s="13"/>
      <c r="Y118" s="13"/>
      <c r="Z118" s="13"/>
      <c r="AA118" s="13"/>
      <c r="AB118" s="13"/>
      <c r="AC118" s="13"/>
      <c r="AD118" s="13"/>
      <c r="AE118" s="13"/>
      <c r="AT118" s="173" t="s">
        <v>156</v>
      </c>
      <c r="AU118" s="173" t="s">
        <v>89</v>
      </c>
      <c r="AV118" s="13" t="s">
        <v>89</v>
      </c>
      <c r="AW118" s="13" t="s">
        <v>41</v>
      </c>
      <c r="AX118" s="13" t="s">
        <v>79</v>
      </c>
      <c r="AY118" s="173" t="s">
        <v>142</v>
      </c>
    </row>
    <row r="119" s="13" customFormat="1">
      <c r="A119" s="13"/>
      <c r="B119" s="171"/>
      <c r="C119" s="13"/>
      <c r="D119" s="172" t="s">
        <v>156</v>
      </c>
      <c r="E119" s="173" t="s">
        <v>3</v>
      </c>
      <c r="F119" s="174" t="s">
        <v>1431</v>
      </c>
      <c r="G119" s="13"/>
      <c r="H119" s="175">
        <v>7.2240000000000002</v>
      </c>
      <c r="I119" s="13"/>
      <c r="J119" s="13"/>
      <c r="K119" s="13"/>
      <c r="L119" s="171"/>
      <c r="M119" s="176"/>
      <c r="N119" s="177"/>
      <c r="O119" s="177"/>
      <c r="P119" s="177"/>
      <c r="Q119" s="177"/>
      <c r="R119" s="177"/>
      <c r="S119" s="177"/>
      <c r="T119" s="178"/>
      <c r="U119" s="13"/>
      <c r="V119" s="13"/>
      <c r="W119" s="13"/>
      <c r="X119" s="13"/>
      <c r="Y119" s="13"/>
      <c r="Z119" s="13"/>
      <c r="AA119" s="13"/>
      <c r="AB119" s="13"/>
      <c r="AC119" s="13"/>
      <c r="AD119" s="13"/>
      <c r="AE119" s="13"/>
      <c r="AT119" s="173" t="s">
        <v>156</v>
      </c>
      <c r="AU119" s="173" t="s">
        <v>89</v>
      </c>
      <c r="AV119" s="13" t="s">
        <v>89</v>
      </c>
      <c r="AW119" s="13" t="s">
        <v>41</v>
      </c>
      <c r="AX119" s="13" t="s">
        <v>79</v>
      </c>
      <c r="AY119" s="173" t="s">
        <v>142</v>
      </c>
    </row>
    <row r="120" s="14" customFormat="1">
      <c r="A120" s="14"/>
      <c r="B120" s="179"/>
      <c r="C120" s="14"/>
      <c r="D120" s="172" t="s">
        <v>156</v>
      </c>
      <c r="E120" s="180" t="s">
        <v>3</v>
      </c>
      <c r="F120" s="181" t="s">
        <v>158</v>
      </c>
      <c r="G120" s="14"/>
      <c r="H120" s="182">
        <v>9.9019999999999992</v>
      </c>
      <c r="I120" s="14"/>
      <c r="J120" s="14"/>
      <c r="K120" s="14"/>
      <c r="L120" s="179"/>
      <c r="M120" s="183"/>
      <c r="N120" s="184"/>
      <c r="O120" s="184"/>
      <c r="P120" s="184"/>
      <c r="Q120" s="184"/>
      <c r="R120" s="184"/>
      <c r="S120" s="184"/>
      <c r="T120" s="185"/>
      <c r="U120" s="14"/>
      <c r="V120" s="14"/>
      <c r="W120" s="14"/>
      <c r="X120" s="14"/>
      <c r="Y120" s="14"/>
      <c r="Z120" s="14"/>
      <c r="AA120" s="14"/>
      <c r="AB120" s="14"/>
      <c r="AC120" s="14"/>
      <c r="AD120" s="14"/>
      <c r="AE120" s="14"/>
      <c r="AT120" s="180" t="s">
        <v>156</v>
      </c>
      <c r="AU120" s="180" t="s">
        <v>89</v>
      </c>
      <c r="AV120" s="14" t="s">
        <v>151</v>
      </c>
      <c r="AW120" s="14" t="s">
        <v>41</v>
      </c>
      <c r="AX120" s="14" t="s">
        <v>87</v>
      </c>
      <c r="AY120" s="180" t="s">
        <v>142</v>
      </c>
    </row>
    <row r="121" s="12" customFormat="1" ht="22.8" customHeight="1">
      <c r="A121" s="12"/>
      <c r="B121" s="146"/>
      <c r="C121" s="12"/>
      <c r="D121" s="147" t="s">
        <v>78</v>
      </c>
      <c r="E121" s="156" t="s">
        <v>174</v>
      </c>
      <c r="F121" s="156" t="s">
        <v>1432</v>
      </c>
      <c r="G121" s="12"/>
      <c r="H121" s="12"/>
      <c r="I121" s="12"/>
      <c r="J121" s="157">
        <f>BK121</f>
        <v>134899.89000000001</v>
      </c>
      <c r="K121" s="12"/>
      <c r="L121" s="146"/>
      <c r="M121" s="150"/>
      <c r="N121" s="151"/>
      <c r="O121" s="151"/>
      <c r="P121" s="152">
        <f>SUM(P122:P161)</f>
        <v>146.36066199999996</v>
      </c>
      <c r="Q121" s="151"/>
      <c r="R121" s="152">
        <f>SUM(R122:R161)</f>
        <v>2.2635356800000004</v>
      </c>
      <c r="S121" s="151"/>
      <c r="T121" s="153">
        <f>SUM(T122:T161)</f>
        <v>0</v>
      </c>
      <c r="U121" s="12"/>
      <c r="V121" s="12"/>
      <c r="W121" s="12"/>
      <c r="X121" s="12"/>
      <c r="Y121" s="12"/>
      <c r="Z121" s="12"/>
      <c r="AA121" s="12"/>
      <c r="AB121" s="12"/>
      <c r="AC121" s="12"/>
      <c r="AD121" s="12"/>
      <c r="AE121" s="12"/>
      <c r="AR121" s="147" t="s">
        <v>87</v>
      </c>
      <c r="AT121" s="154" t="s">
        <v>78</v>
      </c>
      <c r="AU121" s="154" t="s">
        <v>87</v>
      </c>
      <c r="AY121" s="147" t="s">
        <v>142</v>
      </c>
      <c r="BK121" s="155">
        <f>SUM(BK122:BK161)</f>
        <v>134899.89000000001</v>
      </c>
    </row>
    <row r="122" s="2" customFormat="1" ht="24" customHeight="1">
      <c r="A122" s="33"/>
      <c r="B122" s="158"/>
      <c r="C122" s="159" t="s">
        <v>191</v>
      </c>
      <c r="D122" s="159" t="s">
        <v>145</v>
      </c>
      <c r="E122" s="160" t="s">
        <v>1433</v>
      </c>
      <c r="F122" s="161" t="s">
        <v>1434</v>
      </c>
      <c r="G122" s="162" t="s">
        <v>332</v>
      </c>
      <c r="H122" s="163">
        <v>81.480000000000004</v>
      </c>
      <c r="I122" s="164">
        <v>546</v>
      </c>
      <c r="J122" s="164">
        <f>ROUND(I122*H122,2)</f>
        <v>44488.080000000002</v>
      </c>
      <c r="K122" s="161" t="s">
        <v>316</v>
      </c>
      <c r="L122" s="34"/>
      <c r="M122" s="165" t="s">
        <v>3</v>
      </c>
      <c r="N122" s="166" t="s">
        <v>52</v>
      </c>
      <c r="O122" s="167">
        <v>1.02</v>
      </c>
      <c r="P122" s="167">
        <f>O122*H122</f>
        <v>83.1096</v>
      </c>
      <c r="Q122" s="167">
        <v>0.0083499999999999998</v>
      </c>
      <c r="R122" s="167">
        <f>Q122*H122</f>
        <v>0.68035800000000002</v>
      </c>
      <c r="S122" s="167">
        <v>0</v>
      </c>
      <c r="T122" s="168">
        <f>S122*H122</f>
        <v>0</v>
      </c>
      <c r="U122" s="33"/>
      <c r="V122" s="33"/>
      <c r="W122" s="33"/>
      <c r="X122" s="33"/>
      <c r="Y122" s="33"/>
      <c r="Z122" s="33"/>
      <c r="AA122" s="33"/>
      <c r="AB122" s="33"/>
      <c r="AC122" s="33"/>
      <c r="AD122" s="33"/>
      <c r="AE122" s="33"/>
      <c r="AR122" s="169" t="s">
        <v>151</v>
      </c>
      <c r="AT122" s="169" t="s">
        <v>145</v>
      </c>
      <c r="AU122" s="169" t="s">
        <v>89</v>
      </c>
      <c r="AY122" s="19" t="s">
        <v>142</v>
      </c>
      <c r="BE122" s="170">
        <f>IF(N122="základní",J122,0)</f>
        <v>0</v>
      </c>
      <c r="BF122" s="170">
        <f>IF(N122="snížená",J122,0)</f>
        <v>0</v>
      </c>
      <c r="BG122" s="170">
        <f>IF(N122="zákl. přenesená",J122,0)</f>
        <v>44488.080000000002</v>
      </c>
      <c r="BH122" s="170">
        <f>IF(N122="sníž. přenesená",J122,0)</f>
        <v>0</v>
      </c>
      <c r="BI122" s="170">
        <f>IF(N122="nulová",J122,0)</f>
        <v>0</v>
      </c>
      <c r="BJ122" s="19" t="s">
        <v>151</v>
      </c>
      <c r="BK122" s="170">
        <f>ROUND(I122*H122,2)</f>
        <v>44488.080000000002</v>
      </c>
      <c r="BL122" s="19" t="s">
        <v>151</v>
      </c>
      <c r="BM122" s="169" t="s">
        <v>1435</v>
      </c>
    </row>
    <row r="123" s="2" customFormat="1">
      <c r="A123" s="33"/>
      <c r="B123" s="34"/>
      <c r="C123" s="33"/>
      <c r="D123" s="172" t="s">
        <v>318</v>
      </c>
      <c r="E123" s="33"/>
      <c r="F123" s="186" t="s">
        <v>1436</v>
      </c>
      <c r="G123" s="33"/>
      <c r="H123" s="33"/>
      <c r="I123" s="33"/>
      <c r="J123" s="33"/>
      <c r="K123" s="33"/>
      <c r="L123" s="34"/>
      <c r="M123" s="187"/>
      <c r="N123" s="188"/>
      <c r="O123" s="67"/>
      <c r="P123" s="67"/>
      <c r="Q123" s="67"/>
      <c r="R123" s="67"/>
      <c r="S123" s="67"/>
      <c r="T123" s="68"/>
      <c r="U123" s="33"/>
      <c r="V123" s="33"/>
      <c r="W123" s="33"/>
      <c r="X123" s="33"/>
      <c r="Y123" s="33"/>
      <c r="Z123" s="33"/>
      <c r="AA123" s="33"/>
      <c r="AB123" s="33"/>
      <c r="AC123" s="33"/>
      <c r="AD123" s="33"/>
      <c r="AE123" s="33"/>
      <c r="AT123" s="19" t="s">
        <v>318</v>
      </c>
      <c r="AU123" s="19" t="s">
        <v>89</v>
      </c>
    </row>
    <row r="124" s="15" customFormat="1">
      <c r="A124" s="15"/>
      <c r="B124" s="210"/>
      <c r="C124" s="15"/>
      <c r="D124" s="172" t="s">
        <v>156</v>
      </c>
      <c r="E124" s="211" t="s">
        <v>3</v>
      </c>
      <c r="F124" s="212" t="s">
        <v>1437</v>
      </c>
      <c r="G124" s="15"/>
      <c r="H124" s="211" t="s">
        <v>3</v>
      </c>
      <c r="I124" s="15"/>
      <c r="J124" s="15"/>
      <c r="K124" s="15"/>
      <c r="L124" s="210"/>
      <c r="M124" s="213"/>
      <c r="N124" s="214"/>
      <c r="O124" s="214"/>
      <c r="P124" s="214"/>
      <c r="Q124" s="214"/>
      <c r="R124" s="214"/>
      <c r="S124" s="214"/>
      <c r="T124" s="215"/>
      <c r="U124" s="15"/>
      <c r="V124" s="15"/>
      <c r="W124" s="15"/>
      <c r="X124" s="15"/>
      <c r="Y124" s="15"/>
      <c r="Z124" s="15"/>
      <c r="AA124" s="15"/>
      <c r="AB124" s="15"/>
      <c r="AC124" s="15"/>
      <c r="AD124" s="15"/>
      <c r="AE124" s="15"/>
      <c r="AT124" s="211" t="s">
        <v>156</v>
      </c>
      <c r="AU124" s="211" t="s">
        <v>89</v>
      </c>
      <c r="AV124" s="15" t="s">
        <v>87</v>
      </c>
      <c r="AW124" s="15" t="s">
        <v>41</v>
      </c>
      <c r="AX124" s="15" t="s">
        <v>79</v>
      </c>
      <c r="AY124" s="211" t="s">
        <v>142</v>
      </c>
    </row>
    <row r="125" s="13" customFormat="1">
      <c r="A125" s="13"/>
      <c r="B125" s="171"/>
      <c r="C125" s="13"/>
      <c r="D125" s="172" t="s">
        <v>156</v>
      </c>
      <c r="E125" s="173" t="s">
        <v>3</v>
      </c>
      <c r="F125" s="174" t="s">
        <v>1438</v>
      </c>
      <c r="G125" s="13"/>
      <c r="H125" s="175">
        <v>47</v>
      </c>
      <c r="I125" s="13"/>
      <c r="J125" s="13"/>
      <c r="K125" s="13"/>
      <c r="L125" s="171"/>
      <c r="M125" s="176"/>
      <c r="N125" s="177"/>
      <c r="O125" s="177"/>
      <c r="P125" s="177"/>
      <c r="Q125" s="177"/>
      <c r="R125" s="177"/>
      <c r="S125" s="177"/>
      <c r="T125" s="178"/>
      <c r="U125" s="13"/>
      <c r="V125" s="13"/>
      <c r="W125" s="13"/>
      <c r="X125" s="13"/>
      <c r="Y125" s="13"/>
      <c r="Z125" s="13"/>
      <c r="AA125" s="13"/>
      <c r="AB125" s="13"/>
      <c r="AC125" s="13"/>
      <c r="AD125" s="13"/>
      <c r="AE125" s="13"/>
      <c r="AT125" s="173" t="s">
        <v>156</v>
      </c>
      <c r="AU125" s="173" t="s">
        <v>89</v>
      </c>
      <c r="AV125" s="13" t="s">
        <v>89</v>
      </c>
      <c r="AW125" s="13" t="s">
        <v>41</v>
      </c>
      <c r="AX125" s="13" t="s">
        <v>79</v>
      </c>
      <c r="AY125" s="173" t="s">
        <v>142</v>
      </c>
    </row>
    <row r="126" s="13" customFormat="1">
      <c r="A126" s="13"/>
      <c r="B126" s="171"/>
      <c r="C126" s="13"/>
      <c r="D126" s="172" t="s">
        <v>156</v>
      </c>
      <c r="E126" s="173" t="s">
        <v>3</v>
      </c>
      <c r="F126" s="174" t="s">
        <v>1439</v>
      </c>
      <c r="G126" s="13"/>
      <c r="H126" s="175">
        <v>34.479999999999997</v>
      </c>
      <c r="I126" s="13"/>
      <c r="J126" s="13"/>
      <c r="K126" s="13"/>
      <c r="L126" s="171"/>
      <c r="M126" s="176"/>
      <c r="N126" s="177"/>
      <c r="O126" s="177"/>
      <c r="P126" s="177"/>
      <c r="Q126" s="177"/>
      <c r="R126" s="177"/>
      <c r="S126" s="177"/>
      <c r="T126" s="178"/>
      <c r="U126" s="13"/>
      <c r="V126" s="13"/>
      <c r="W126" s="13"/>
      <c r="X126" s="13"/>
      <c r="Y126" s="13"/>
      <c r="Z126" s="13"/>
      <c r="AA126" s="13"/>
      <c r="AB126" s="13"/>
      <c r="AC126" s="13"/>
      <c r="AD126" s="13"/>
      <c r="AE126" s="13"/>
      <c r="AT126" s="173" t="s">
        <v>156</v>
      </c>
      <c r="AU126" s="173" t="s">
        <v>89</v>
      </c>
      <c r="AV126" s="13" t="s">
        <v>89</v>
      </c>
      <c r="AW126" s="13" t="s">
        <v>41</v>
      </c>
      <c r="AX126" s="13" t="s">
        <v>79</v>
      </c>
      <c r="AY126" s="173" t="s">
        <v>142</v>
      </c>
    </row>
    <row r="127" s="14" customFormat="1">
      <c r="A127" s="14"/>
      <c r="B127" s="179"/>
      <c r="C127" s="14"/>
      <c r="D127" s="172" t="s">
        <v>156</v>
      </c>
      <c r="E127" s="180" t="s">
        <v>3</v>
      </c>
      <c r="F127" s="181" t="s">
        <v>158</v>
      </c>
      <c r="G127" s="14"/>
      <c r="H127" s="182">
        <v>81.480000000000004</v>
      </c>
      <c r="I127" s="14"/>
      <c r="J127" s="14"/>
      <c r="K127" s="14"/>
      <c r="L127" s="179"/>
      <c r="M127" s="183"/>
      <c r="N127" s="184"/>
      <c r="O127" s="184"/>
      <c r="P127" s="184"/>
      <c r="Q127" s="184"/>
      <c r="R127" s="184"/>
      <c r="S127" s="184"/>
      <c r="T127" s="185"/>
      <c r="U127" s="14"/>
      <c r="V127" s="14"/>
      <c r="W127" s="14"/>
      <c r="X127" s="14"/>
      <c r="Y127" s="14"/>
      <c r="Z127" s="14"/>
      <c r="AA127" s="14"/>
      <c r="AB127" s="14"/>
      <c r="AC127" s="14"/>
      <c r="AD127" s="14"/>
      <c r="AE127" s="14"/>
      <c r="AT127" s="180" t="s">
        <v>156</v>
      </c>
      <c r="AU127" s="180" t="s">
        <v>89</v>
      </c>
      <c r="AV127" s="14" t="s">
        <v>151</v>
      </c>
      <c r="AW127" s="14" t="s">
        <v>41</v>
      </c>
      <c r="AX127" s="14" t="s">
        <v>87</v>
      </c>
      <c r="AY127" s="180" t="s">
        <v>142</v>
      </c>
    </row>
    <row r="128" s="2" customFormat="1" ht="16.5" customHeight="1">
      <c r="A128" s="33"/>
      <c r="B128" s="158"/>
      <c r="C128" s="192" t="s">
        <v>195</v>
      </c>
      <c r="D128" s="192" t="s">
        <v>379</v>
      </c>
      <c r="E128" s="193" t="s">
        <v>1440</v>
      </c>
      <c r="F128" s="194" t="s">
        <v>1441</v>
      </c>
      <c r="G128" s="195" t="s">
        <v>332</v>
      </c>
      <c r="H128" s="196">
        <v>83.109999999999999</v>
      </c>
      <c r="I128" s="197">
        <v>241</v>
      </c>
      <c r="J128" s="197">
        <f>ROUND(I128*H128,2)</f>
        <v>20029.509999999998</v>
      </c>
      <c r="K128" s="194" t="s">
        <v>316</v>
      </c>
      <c r="L128" s="198"/>
      <c r="M128" s="199" t="s">
        <v>3</v>
      </c>
      <c r="N128" s="200" t="s">
        <v>52</v>
      </c>
      <c r="O128" s="167">
        <v>0</v>
      </c>
      <c r="P128" s="167">
        <f>O128*H128</f>
        <v>0</v>
      </c>
      <c r="Q128" s="167">
        <v>0.0028</v>
      </c>
      <c r="R128" s="167">
        <f>Q128*H128</f>
        <v>0.232708</v>
      </c>
      <c r="S128" s="167">
        <v>0</v>
      </c>
      <c r="T128" s="168">
        <f>S128*H128</f>
        <v>0</v>
      </c>
      <c r="U128" s="33"/>
      <c r="V128" s="33"/>
      <c r="W128" s="33"/>
      <c r="X128" s="33"/>
      <c r="Y128" s="33"/>
      <c r="Z128" s="33"/>
      <c r="AA128" s="33"/>
      <c r="AB128" s="33"/>
      <c r="AC128" s="33"/>
      <c r="AD128" s="33"/>
      <c r="AE128" s="33"/>
      <c r="AR128" s="169" t="s">
        <v>184</v>
      </c>
      <c r="AT128" s="169" t="s">
        <v>379</v>
      </c>
      <c r="AU128" s="169" t="s">
        <v>89</v>
      </c>
      <c r="AY128" s="19" t="s">
        <v>142</v>
      </c>
      <c r="BE128" s="170">
        <f>IF(N128="základní",J128,0)</f>
        <v>0</v>
      </c>
      <c r="BF128" s="170">
        <f>IF(N128="snížená",J128,0)</f>
        <v>0</v>
      </c>
      <c r="BG128" s="170">
        <f>IF(N128="zákl. přenesená",J128,0)</f>
        <v>20029.509999999998</v>
      </c>
      <c r="BH128" s="170">
        <f>IF(N128="sníž. přenesená",J128,0)</f>
        <v>0</v>
      </c>
      <c r="BI128" s="170">
        <f>IF(N128="nulová",J128,0)</f>
        <v>0</v>
      </c>
      <c r="BJ128" s="19" t="s">
        <v>151</v>
      </c>
      <c r="BK128" s="170">
        <f>ROUND(I128*H128,2)</f>
        <v>20029.509999999998</v>
      </c>
      <c r="BL128" s="19" t="s">
        <v>151</v>
      </c>
      <c r="BM128" s="169" t="s">
        <v>1442</v>
      </c>
    </row>
    <row r="129" s="13" customFormat="1">
      <c r="A129" s="13"/>
      <c r="B129" s="171"/>
      <c r="C129" s="13"/>
      <c r="D129" s="172" t="s">
        <v>156</v>
      </c>
      <c r="E129" s="173" t="s">
        <v>3</v>
      </c>
      <c r="F129" s="174" t="s">
        <v>1443</v>
      </c>
      <c r="G129" s="13"/>
      <c r="H129" s="175">
        <v>83.109999999999999</v>
      </c>
      <c r="I129" s="13"/>
      <c r="J129" s="13"/>
      <c r="K129" s="13"/>
      <c r="L129" s="171"/>
      <c r="M129" s="176"/>
      <c r="N129" s="177"/>
      <c r="O129" s="177"/>
      <c r="P129" s="177"/>
      <c r="Q129" s="177"/>
      <c r="R129" s="177"/>
      <c r="S129" s="177"/>
      <c r="T129" s="178"/>
      <c r="U129" s="13"/>
      <c r="V129" s="13"/>
      <c r="W129" s="13"/>
      <c r="X129" s="13"/>
      <c r="Y129" s="13"/>
      <c r="Z129" s="13"/>
      <c r="AA129" s="13"/>
      <c r="AB129" s="13"/>
      <c r="AC129" s="13"/>
      <c r="AD129" s="13"/>
      <c r="AE129" s="13"/>
      <c r="AT129" s="173" t="s">
        <v>156</v>
      </c>
      <c r="AU129" s="173" t="s">
        <v>89</v>
      </c>
      <c r="AV129" s="13" t="s">
        <v>89</v>
      </c>
      <c r="AW129" s="13" t="s">
        <v>41</v>
      </c>
      <c r="AX129" s="13" t="s">
        <v>79</v>
      </c>
      <c r="AY129" s="173" t="s">
        <v>142</v>
      </c>
    </row>
    <row r="130" s="14" customFormat="1">
      <c r="A130" s="14"/>
      <c r="B130" s="179"/>
      <c r="C130" s="14"/>
      <c r="D130" s="172" t="s">
        <v>156</v>
      </c>
      <c r="E130" s="180" t="s">
        <v>3</v>
      </c>
      <c r="F130" s="181" t="s">
        <v>158</v>
      </c>
      <c r="G130" s="14"/>
      <c r="H130" s="182">
        <v>83.109999999999999</v>
      </c>
      <c r="I130" s="14"/>
      <c r="J130" s="14"/>
      <c r="K130" s="14"/>
      <c r="L130" s="179"/>
      <c r="M130" s="183"/>
      <c r="N130" s="184"/>
      <c r="O130" s="184"/>
      <c r="P130" s="184"/>
      <c r="Q130" s="184"/>
      <c r="R130" s="184"/>
      <c r="S130" s="184"/>
      <c r="T130" s="185"/>
      <c r="U130" s="14"/>
      <c r="V130" s="14"/>
      <c r="W130" s="14"/>
      <c r="X130" s="14"/>
      <c r="Y130" s="14"/>
      <c r="Z130" s="14"/>
      <c r="AA130" s="14"/>
      <c r="AB130" s="14"/>
      <c r="AC130" s="14"/>
      <c r="AD130" s="14"/>
      <c r="AE130" s="14"/>
      <c r="AT130" s="180" t="s">
        <v>156</v>
      </c>
      <c r="AU130" s="180" t="s">
        <v>89</v>
      </c>
      <c r="AV130" s="14" t="s">
        <v>151</v>
      </c>
      <c r="AW130" s="14" t="s">
        <v>41</v>
      </c>
      <c r="AX130" s="14" t="s">
        <v>87</v>
      </c>
      <c r="AY130" s="180" t="s">
        <v>142</v>
      </c>
    </row>
    <row r="131" s="2" customFormat="1" ht="24" customHeight="1">
      <c r="A131" s="33"/>
      <c r="B131" s="158"/>
      <c r="C131" s="159" t="s">
        <v>199</v>
      </c>
      <c r="D131" s="159" t="s">
        <v>145</v>
      </c>
      <c r="E131" s="160" t="s">
        <v>1444</v>
      </c>
      <c r="F131" s="161" t="s">
        <v>1445</v>
      </c>
      <c r="G131" s="162" t="s">
        <v>332</v>
      </c>
      <c r="H131" s="163">
        <v>81.480000000000004</v>
      </c>
      <c r="I131" s="164">
        <v>249</v>
      </c>
      <c r="J131" s="164">
        <f>ROUND(I131*H131,2)</f>
        <v>20288.52</v>
      </c>
      <c r="K131" s="161" t="s">
        <v>316</v>
      </c>
      <c r="L131" s="34"/>
      <c r="M131" s="165" t="s">
        <v>3</v>
      </c>
      <c r="N131" s="166" t="s">
        <v>52</v>
      </c>
      <c r="O131" s="167">
        <v>0.253</v>
      </c>
      <c r="P131" s="167">
        <f>O131*H131</f>
        <v>20.614440000000002</v>
      </c>
      <c r="Q131" s="167">
        <v>0.0065799999999999999</v>
      </c>
      <c r="R131" s="167">
        <f>Q131*H131</f>
        <v>0.53613840000000001</v>
      </c>
      <c r="S131" s="167">
        <v>0</v>
      </c>
      <c r="T131" s="168">
        <f>S131*H131</f>
        <v>0</v>
      </c>
      <c r="U131" s="33"/>
      <c r="V131" s="33"/>
      <c r="W131" s="33"/>
      <c r="X131" s="33"/>
      <c r="Y131" s="33"/>
      <c r="Z131" s="33"/>
      <c r="AA131" s="33"/>
      <c r="AB131" s="33"/>
      <c r="AC131" s="33"/>
      <c r="AD131" s="33"/>
      <c r="AE131" s="33"/>
      <c r="AR131" s="169" t="s">
        <v>151</v>
      </c>
      <c r="AT131" s="169" t="s">
        <v>145</v>
      </c>
      <c r="AU131" s="169" t="s">
        <v>89</v>
      </c>
      <c r="AY131" s="19" t="s">
        <v>142</v>
      </c>
      <c r="BE131" s="170">
        <f>IF(N131="základní",J131,0)</f>
        <v>0</v>
      </c>
      <c r="BF131" s="170">
        <f>IF(N131="snížená",J131,0)</f>
        <v>0</v>
      </c>
      <c r="BG131" s="170">
        <f>IF(N131="zákl. přenesená",J131,0)</f>
        <v>20288.52</v>
      </c>
      <c r="BH131" s="170">
        <f>IF(N131="sníž. přenesená",J131,0)</f>
        <v>0</v>
      </c>
      <c r="BI131" s="170">
        <f>IF(N131="nulová",J131,0)</f>
        <v>0</v>
      </c>
      <c r="BJ131" s="19" t="s">
        <v>151</v>
      </c>
      <c r="BK131" s="170">
        <f>ROUND(I131*H131,2)</f>
        <v>20288.52</v>
      </c>
      <c r="BL131" s="19" t="s">
        <v>151</v>
      </c>
      <c r="BM131" s="169" t="s">
        <v>1446</v>
      </c>
    </row>
    <row r="132" s="2" customFormat="1">
      <c r="A132" s="33"/>
      <c r="B132" s="34"/>
      <c r="C132" s="33"/>
      <c r="D132" s="172" t="s">
        <v>318</v>
      </c>
      <c r="E132" s="33"/>
      <c r="F132" s="186" t="s">
        <v>1447</v>
      </c>
      <c r="G132" s="33"/>
      <c r="H132" s="33"/>
      <c r="I132" s="33"/>
      <c r="J132" s="33"/>
      <c r="K132" s="33"/>
      <c r="L132" s="34"/>
      <c r="M132" s="187"/>
      <c r="N132" s="188"/>
      <c r="O132" s="67"/>
      <c r="P132" s="67"/>
      <c r="Q132" s="67"/>
      <c r="R132" s="67"/>
      <c r="S132" s="67"/>
      <c r="T132" s="68"/>
      <c r="U132" s="33"/>
      <c r="V132" s="33"/>
      <c r="W132" s="33"/>
      <c r="X132" s="33"/>
      <c r="Y132" s="33"/>
      <c r="Z132" s="33"/>
      <c r="AA132" s="33"/>
      <c r="AB132" s="33"/>
      <c r="AC132" s="33"/>
      <c r="AD132" s="33"/>
      <c r="AE132" s="33"/>
      <c r="AT132" s="19" t="s">
        <v>318</v>
      </c>
      <c r="AU132" s="19" t="s">
        <v>89</v>
      </c>
    </row>
    <row r="133" s="2" customFormat="1" ht="16.5" customHeight="1">
      <c r="A133" s="33"/>
      <c r="B133" s="158"/>
      <c r="C133" s="192" t="s">
        <v>204</v>
      </c>
      <c r="D133" s="192" t="s">
        <v>379</v>
      </c>
      <c r="E133" s="193" t="s">
        <v>1448</v>
      </c>
      <c r="F133" s="194" t="s">
        <v>1449</v>
      </c>
      <c r="G133" s="195" t="s">
        <v>332</v>
      </c>
      <c r="H133" s="196">
        <v>83.109999999999999</v>
      </c>
      <c r="I133" s="197">
        <v>156</v>
      </c>
      <c r="J133" s="197">
        <f>ROUND(I133*H133,2)</f>
        <v>12965.16</v>
      </c>
      <c r="K133" s="194" t="s">
        <v>316</v>
      </c>
      <c r="L133" s="198"/>
      <c r="M133" s="199" t="s">
        <v>3</v>
      </c>
      <c r="N133" s="200" t="s">
        <v>52</v>
      </c>
      <c r="O133" s="167">
        <v>0</v>
      </c>
      <c r="P133" s="167">
        <f>O133*H133</f>
        <v>0</v>
      </c>
      <c r="Q133" s="167">
        <v>0.0020400000000000001</v>
      </c>
      <c r="R133" s="167">
        <f>Q133*H133</f>
        <v>0.16954440000000001</v>
      </c>
      <c r="S133" s="167">
        <v>0</v>
      </c>
      <c r="T133" s="168">
        <f>S133*H133</f>
        <v>0</v>
      </c>
      <c r="U133" s="33"/>
      <c r="V133" s="33"/>
      <c r="W133" s="33"/>
      <c r="X133" s="33"/>
      <c r="Y133" s="33"/>
      <c r="Z133" s="33"/>
      <c r="AA133" s="33"/>
      <c r="AB133" s="33"/>
      <c r="AC133" s="33"/>
      <c r="AD133" s="33"/>
      <c r="AE133" s="33"/>
      <c r="AR133" s="169" t="s">
        <v>184</v>
      </c>
      <c r="AT133" s="169" t="s">
        <v>379</v>
      </c>
      <c r="AU133" s="169" t="s">
        <v>89</v>
      </c>
      <c r="AY133" s="19" t="s">
        <v>142</v>
      </c>
      <c r="BE133" s="170">
        <f>IF(N133="základní",J133,0)</f>
        <v>0</v>
      </c>
      <c r="BF133" s="170">
        <f>IF(N133="snížená",J133,0)</f>
        <v>0</v>
      </c>
      <c r="BG133" s="170">
        <f>IF(N133="zákl. přenesená",J133,0)</f>
        <v>12965.16</v>
      </c>
      <c r="BH133" s="170">
        <f>IF(N133="sníž. přenesená",J133,0)</f>
        <v>0</v>
      </c>
      <c r="BI133" s="170">
        <f>IF(N133="nulová",J133,0)</f>
        <v>0</v>
      </c>
      <c r="BJ133" s="19" t="s">
        <v>151</v>
      </c>
      <c r="BK133" s="170">
        <f>ROUND(I133*H133,2)</f>
        <v>12965.16</v>
      </c>
      <c r="BL133" s="19" t="s">
        <v>151</v>
      </c>
      <c r="BM133" s="169" t="s">
        <v>1450</v>
      </c>
    </row>
    <row r="134" s="13" customFormat="1">
      <c r="A134" s="13"/>
      <c r="B134" s="171"/>
      <c r="C134" s="13"/>
      <c r="D134" s="172" t="s">
        <v>156</v>
      </c>
      <c r="E134" s="173" t="s">
        <v>3</v>
      </c>
      <c r="F134" s="174" t="s">
        <v>1451</v>
      </c>
      <c r="G134" s="13"/>
      <c r="H134" s="175">
        <v>83.109999999999999</v>
      </c>
      <c r="I134" s="13"/>
      <c r="J134" s="13"/>
      <c r="K134" s="13"/>
      <c r="L134" s="171"/>
      <c r="M134" s="176"/>
      <c r="N134" s="177"/>
      <c r="O134" s="177"/>
      <c r="P134" s="177"/>
      <c r="Q134" s="177"/>
      <c r="R134" s="177"/>
      <c r="S134" s="177"/>
      <c r="T134" s="178"/>
      <c r="U134" s="13"/>
      <c r="V134" s="13"/>
      <c r="W134" s="13"/>
      <c r="X134" s="13"/>
      <c r="Y134" s="13"/>
      <c r="Z134" s="13"/>
      <c r="AA134" s="13"/>
      <c r="AB134" s="13"/>
      <c r="AC134" s="13"/>
      <c r="AD134" s="13"/>
      <c r="AE134" s="13"/>
      <c r="AT134" s="173" t="s">
        <v>156</v>
      </c>
      <c r="AU134" s="173" t="s">
        <v>89</v>
      </c>
      <c r="AV134" s="13" t="s">
        <v>89</v>
      </c>
      <c r="AW134" s="13" t="s">
        <v>41</v>
      </c>
      <c r="AX134" s="13" t="s">
        <v>79</v>
      </c>
      <c r="AY134" s="173" t="s">
        <v>142</v>
      </c>
    </row>
    <row r="135" s="14" customFormat="1">
      <c r="A135" s="14"/>
      <c r="B135" s="179"/>
      <c r="C135" s="14"/>
      <c r="D135" s="172" t="s">
        <v>156</v>
      </c>
      <c r="E135" s="180" t="s">
        <v>3</v>
      </c>
      <c r="F135" s="181" t="s">
        <v>158</v>
      </c>
      <c r="G135" s="14"/>
      <c r="H135" s="182">
        <v>83.109999999999999</v>
      </c>
      <c r="I135" s="14"/>
      <c r="J135" s="14"/>
      <c r="K135" s="14"/>
      <c r="L135" s="179"/>
      <c r="M135" s="183"/>
      <c r="N135" s="184"/>
      <c r="O135" s="184"/>
      <c r="P135" s="184"/>
      <c r="Q135" s="184"/>
      <c r="R135" s="184"/>
      <c r="S135" s="184"/>
      <c r="T135" s="185"/>
      <c r="U135" s="14"/>
      <c r="V135" s="14"/>
      <c r="W135" s="14"/>
      <c r="X135" s="14"/>
      <c r="Y135" s="14"/>
      <c r="Z135" s="14"/>
      <c r="AA135" s="14"/>
      <c r="AB135" s="14"/>
      <c r="AC135" s="14"/>
      <c r="AD135" s="14"/>
      <c r="AE135" s="14"/>
      <c r="AT135" s="180" t="s">
        <v>156</v>
      </c>
      <c r="AU135" s="180" t="s">
        <v>89</v>
      </c>
      <c r="AV135" s="14" t="s">
        <v>151</v>
      </c>
      <c r="AW135" s="14" t="s">
        <v>41</v>
      </c>
      <c r="AX135" s="14" t="s">
        <v>87</v>
      </c>
      <c r="AY135" s="180" t="s">
        <v>142</v>
      </c>
    </row>
    <row r="136" s="2" customFormat="1" ht="24" customHeight="1">
      <c r="A136" s="33"/>
      <c r="B136" s="158"/>
      <c r="C136" s="159" t="s">
        <v>208</v>
      </c>
      <c r="D136" s="159" t="s">
        <v>145</v>
      </c>
      <c r="E136" s="160" t="s">
        <v>1452</v>
      </c>
      <c r="F136" s="161" t="s">
        <v>1453</v>
      </c>
      <c r="G136" s="162" t="s">
        <v>332</v>
      </c>
      <c r="H136" s="163">
        <v>54.308</v>
      </c>
      <c r="I136" s="164">
        <v>193</v>
      </c>
      <c r="J136" s="164">
        <f>ROUND(I136*H136,2)</f>
        <v>10481.440000000001</v>
      </c>
      <c r="K136" s="161" t="s">
        <v>316</v>
      </c>
      <c r="L136" s="34"/>
      <c r="M136" s="165" t="s">
        <v>3</v>
      </c>
      <c r="N136" s="166" t="s">
        <v>52</v>
      </c>
      <c r="O136" s="167">
        <v>0.33000000000000002</v>
      </c>
      <c r="P136" s="167">
        <f>O136*H136</f>
        <v>17.92164</v>
      </c>
      <c r="Q136" s="167">
        <v>0.0043800000000000002</v>
      </c>
      <c r="R136" s="167">
        <f>Q136*H136</f>
        <v>0.23786904</v>
      </c>
      <c r="S136" s="167">
        <v>0</v>
      </c>
      <c r="T136" s="168">
        <f>S136*H136</f>
        <v>0</v>
      </c>
      <c r="U136" s="33"/>
      <c r="V136" s="33"/>
      <c r="W136" s="33"/>
      <c r="X136" s="33"/>
      <c r="Y136" s="33"/>
      <c r="Z136" s="33"/>
      <c r="AA136" s="33"/>
      <c r="AB136" s="33"/>
      <c r="AC136" s="33"/>
      <c r="AD136" s="33"/>
      <c r="AE136" s="33"/>
      <c r="AR136" s="169" t="s">
        <v>151</v>
      </c>
      <c r="AT136" s="169" t="s">
        <v>145</v>
      </c>
      <c r="AU136" s="169" t="s">
        <v>89</v>
      </c>
      <c r="AY136" s="19" t="s">
        <v>142</v>
      </c>
      <c r="BE136" s="170">
        <f>IF(N136="základní",J136,0)</f>
        <v>0</v>
      </c>
      <c r="BF136" s="170">
        <f>IF(N136="snížená",J136,0)</f>
        <v>0</v>
      </c>
      <c r="BG136" s="170">
        <f>IF(N136="zákl. přenesená",J136,0)</f>
        <v>10481.440000000001</v>
      </c>
      <c r="BH136" s="170">
        <f>IF(N136="sníž. přenesená",J136,0)</f>
        <v>0</v>
      </c>
      <c r="BI136" s="170">
        <f>IF(N136="nulová",J136,0)</f>
        <v>0</v>
      </c>
      <c r="BJ136" s="19" t="s">
        <v>151</v>
      </c>
      <c r="BK136" s="170">
        <f>ROUND(I136*H136,2)</f>
        <v>10481.440000000001</v>
      </c>
      <c r="BL136" s="19" t="s">
        <v>151</v>
      </c>
      <c r="BM136" s="169" t="s">
        <v>1454</v>
      </c>
    </row>
    <row r="137" s="2" customFormat="1">
      <c r="A137" s="33"/>
      <c r="B137" s="34"/>
      <c r="C137" s="33"/>
      <c r="D137" s="172" t="s">
        <v>318</v>
      </c>
      <c r="E137" s="33"/>
      <c r="F137" s="186" t="s">
        <v>1455</v>
      </c>
      <c r="G137" s="33"/>
      <c r="H137" s="33"/>
      <c r="I137" s="33"/>
      <c r="J137" s="33"/>
      <c r="K137" s="33"/>
      <c r="L137" s="34"/>
      <c r="M137" s="187"/>
      <c r="N137" s="188"/>
      <c r="O137" s="67"/>
      <c r="P137" s="67"/>
      <c r="Q137" s="67"/>
      <c r="R137" s="67"/>
      <c r="S137" s="67"/>
      <c r="T137" s="68"/>
      <c r="U137" s="33"/>
      <c r="V137" s="33"/>
      <c r="W137" s="33"/>
      <c r="X137" s="33"/>
      <c r="Y137" s="33"/>
      <c r="Z137" s="33"/>
      <c r="AA137" s="33"/>
      <c r="AB137" s="33"/>
      <c r="AC137" s="33"/>
      <c r="AD137" s="33"/>
      <c r="AE137" s="33"/>
      <c r="AT137" s="19" t="s">
        <v>318</v>
      </c>
      <c r="AU137" s="19" t="s">
        <v>89</v>
      </c>
    </row>
    <row r="138" s="15" customFormat="1">
      <c r="A138" s="15"/>
      <c r="B138" s="210"/>
      <c r="C138" s="15"/>
      <c r="D138" s="172" t="s">
        <v>156</v>
      </c>
      <c r="E138" s="211" t="s">
        <v>3</v>
      </c>
      <c r="F138" s="212" t="s">
        <v>1437</v>
      </c>
      <c r="G138" s="15"/>
      <c r="H138" s="211" t="s">
        <v>3</v>
      </c>
      <c r="I138" s="15"/>
      <c r="J138" s="15"/>
      <c r="K138" s="15"/>
      <c r="L138" s="210"/>
      <c r="M138" s="213"/>
      <c r="N138" s="214"/>
      <c r="O138" s="214"/>
      <c r="P138" s="214"/>
      <c r="Q138" s="214"/>
      <c r="R138" s="214"/>
      <c r="S138" s="214"/>
      <c r="T138" s="215"/>
      <c r="U138" s="15"/>
      <c r="V138" s="15"/>
      <c r="W138" s="15"/>
      <c r="X138" s="15"/>
      <c r="Y138" s="15"/>
      <c r="Z138" s="15"/>
      <c r="AA138" s="15"/>
      <c r="AB138" s="15"/>
      <c r="AC138" s="15"/>
      <c r="AD138" s="15"/>
      <c r="AE138" s="15"/>
      <c r="AT138" s="211" t="s">
        <v>156</v>
      </c>
      <c r="AU138" s="211" t="s">
        <v>89</v>
      </c>
      <c r="AV138" s="15" t="s">
        <v>87</v>
      </c>
      <c r="AW138" s="15" t="s">
        <v>41</v>
      </c>
      <c r="AX138" s="15" t="s">
        <v>79</v>
      </c>
      <c r="AY138" s="211" t="s">
        <v>142</v>
      </c>
    </row>
    <row r="139" s="13" customFormat="1">
      <c r="A139" s="13"/>
      <c r="B139" s="171"/>
      <c r="C139" s="13"/>
      <c r="D139" s="172" t="s">
        <v>156</v>
      </c>
      <c r="E139" s="173" t="s">
        <v>3</v>
      </c>
      <c r="F139" s="174" t="s">
        <v>1456</v>
      </c>
      <c r="G139" s="13"/>
      <c r="H139" s="175">
        <v>34.399999999999999</v>
      </c>
      <c r="I139" s="13"/>
      <c r="J139" s="13"/>
      <c r="K139" s="13"/>
      <c r="L139" s="171"/>
      <c r="M139" s="176"/>
      <c r="N139" s="177"/>
      <c r="O139" s="177"/>
      <c r="P139" s="177"/>
      <c r="Q139" s="177"/>
      <c r="R139" s="177"/>
      <c r="S139" s="177"/>
      <c r="T139" s="178"/>
      <c r="U139" s="13"/>
      <c r="V139" s="13"/>
      <c r="W139" s="13"/>
      <c r="X139" s="13"/>
      <c r="Y139" s="13"/>
      <c r="Z139" s="13"/>
      <c r="AA139" s="13"/>
      <c r="AB139" s="13"/>
      <c r="AC139" s="13"/>
      <c r="AD139" s="13"/>
      <c r="AE139" s="13"/>
      <c r="AT139" s="173" t="s">
        <v>156</v>
      </c>
      <c r="AU139" s="173" t="s">
        <v>89</v>
      </c>
      <c r="AV139" s="13" t="s">
        <v>89</v>
      </c>
      <c r="AW139" s="13" t="s">
        <v>41</v>
      </c>
      <c r="AX139" s="13" t="s">
        <v>79</v>
      </c>
      <c r="AY139" s="173" t="s">
        <v>142</v>
      </c>
    </row>
    <row r="140" s="13" customFormat="1">
      <c r="A140" s="13"/>
      <c r="B140" s="171"/>
      <c r="C140" s="13"/>
      <c r="D140" s="172" t="s">
        <v>156</v>
      </c>
      <c r="E140" s="173" t="s">
        <v>3</v>
      </c>
      <c r="F140" s="174" t="s">
        <v>1457</v>
      </c>
      <c r="G140" s="13"/>
      <c r="H140" s="175">
        <v>19.908000000000001</v>
      </c>
      <c r="I140" s="13"/>
      <c r="J140" s="13"/>
      <c r="K140" s="13"/>
      <c r="L140" s="171"/>
      <c r="M140" s="176"/>
      <c r="N140" s="177"/>
      <c r="O140" s="177"/>
      <c r="P140" s="177"/>
      <c r="Q140" s="177"/>
      <c r="R140" s="177"/>
      <c r="S140" s="177"/>
      <c r="T140" s="178"/>
      <c r="U140" s="13"/>
      <c r="V140" s="13"/>
      <c r="W140" s="13"/>
      <c r="X140" s="13"/>
      <c r="Y140" s="13"/>
      <c r="Z140" s="13"/>
      <c r="AA140" s="13"/>
      <c r="AB140" s="13"/>
      <c r="AC140" s="13"/>
      <c r="AD140" s="13"/>
      <c r="AE140" s="13"/>
      <c r="AT140" s="173" t="s">
        <v>156</v>
      </c>
      <c r="AU140" s="173" t="s">
        <v>89</v>
      </c>
      <c r="AV140" s="13" t="s">
        <v>89</v>
      </c>
      <c r="AW140" s="13" t="s">
        <v>41</v>
      </c>
      <c r="AX140" s="13" t="s">
        <v>79</v>
      </c>
      <c r="AY140" s="173" t="s">
        <v>142</v>
      </c>
    </row>
    <row r="141" s="14" customFormat="1">
      <c r="A141" s="14"/>
      <c r="B141" s="179"/>
      <c r="C141" s="14"/>
      <c r="D141" s="172" t="s">
        <v>156</v>
      </c>
      <c r="E141" s="180" t="s">
        <v>3</v>
      </c>
      <c r="F141" s="181" t="s">
        <v>158</v>
      </c>
      <c r="G141" s="14"/>
      <c r="H141" s="182">
        <v>54.308</v>
      </c>
      <c r="I141" s="14"/>
      <c r="J141" s="14"/>
      <c r="K141" s="14"/>
      <c r="L141" s="179"/>
      <c r="M141" s="183"/>
      <c r="N141" s="184"/>
      <c r="O141" s="184"/>
      <c r="P141" s="184"/>
      <c r="Q141" s="184"/>
      <c r="R141" s="184"/>
      <c r="S141" s="184"/>
      <c r="T141" s="185"/>
      <c r="U141" s="14"/>
      <c r="V141" s="14"/>
      <c r="W141" s="14"/>
      <c r="X141" s="14"/>
      <c r="Y141" s="14"/>
      <c r="Z141" s="14"/>
      <c r="AA141" s="14"/>
      <c r="AB141" s="14"/>
      <c r="AC141" s="14"/>
      <c r="AD141" s="14"/>
      <c r="AE141" s="14"/>
      <c r="AT141" s="180" t="s">
        <v>156</v>
      </c>
      <c r="AU141" s="180" t="s">
        <v>89</v>
      </c>
      <c r="AV141" s="14" t="s">
        <v>151</v>
      </c>
      <c r="AW141" s="14" t="s">
        <v>41</v>
      </c>
      <c r="AX141" s="14" t="s">
        <v>87</v>
      </c>
      <c r="AY141" s="180" t="s">
        <v>142</v>
      </c>
    </row>
    <row r="142" s="2" customFormat="1" ht="24" customHeight="1">
      <c r="A142" s="33"/>
      <c r="B142" s="158"/>
      <c r="C142" s="159" t="s">
        <v>213</v>
      </c>
      <c r="D142" s="159" t="s">
        <v>145</v>
      </c>
      <c r="E142" s="160" t="s">
        <v>1458</v>
      </c>
      <c r="F142" s="161" t="s">
        <v>1459</v>
      </c>
      <c r="G142" s="162" t="s">
        <v>228</v>
      </c>
      <c r="H142" s="163">
        <v>6</v>
      </c>
      <c r="I142" s="164">
        <v>38</v>
      </c>
      <c r="J142" s="164">
        <f>ROUND(I142*H142,2)</f>
        <v>228</v>
      </c>
      <c r="K142" s="161" t="s">
        <v>316</v>
      </c>
      <c r="L142" s="34"/>
      <c r="M142" s="165" t="s">
        <v>3</v>
      </c>
      <c r="N142" s="166" t="s">
        <v>52</v>
      </c>
      <c r="O142" s="167">
        <v>0.11</v>
      </c>
      <c r="P142" s="167">
        <f>O142*H142</f>
        <v>0.66000000000000003</v>
      </c>
      <c r="Q142" s="167">
        <v>0</v>
      </c>
      <c r="R142" s="167">
        <f>Q142*H142</f>
        <v>0</v>
      </c>
      <c r="S142" s="167">
        <v>0</v>
      </c>
      <c r="T142" s="168">
        <f>S142*H142</f>
        <v>0</v>
      </c>
      <c r="U142" s="33"/>
      <c r="V142" s="33"/>
      <c r="W142" s="33"/>
      <c r="X142" s="33"/>
      <c r="Y142" s="33"/>
      <c r="Z142" s="33"/>
      <c r="AA142" s="33"/>
      <c r="AB142" s="33"/>
      <c r="AC142" s="33"/>
      <c r="AD142" s="33"/>
      <c r="AE142" s="33"/>
      <c r="AR142" s="169" t="s">
        <v>151</v>
      </c>
      <c r="AT142" s="169" t="s">
        <v>145</v>
      </c>
      <c r="AU142" s="169" t="s">
        <v>89</v>
      </c>
      <c r="AY142" s="19" t="s">
        <v>142</v>
      </c>
      <c r="BE142" s="170">
        <f>IF(N142="základní",J142,0)</f>
        <v>0</v>
      </c>
      <c r="BF142" s="170">
        <f>IF(N142="snížená",J142,0)</f>
        <v>0</v>
      </c>
      <c r="BG142" s="170">
        <f>IF(N142="zákl. přenesená",J142,0)</f>
        <v>228</v>
      </c>
      <c r="BH142" s="170">
        <f>IF(N142="sníž. přenesená",J142,0)</f>
        <v>0</v>
      </c>
      <c r="BI142" s="170">
        <f>IF(N142="nulová",J142,0)</f>
        <v>0</v>
      </c>
      <c r="BJ142" s="19" t="s">
        <v>151</v>
      </c>
      <c r="BK142" s="170">
        <f>ROUND(I142*H142,2)</f>
        <v>228</v>
      </c>
      <c r="BL142" s="19" t="s">
        <v>151</v>
      </c>
      <c r="BM142" s="169" t="s">
        <v>1460</v>
      </c>
    </row>
    <row r="143" s="2" customFormat="1">
      <c r="A143" s="33"/>
      <c r="B143" s="34"/>
      <c r="C143" s="33"/>
      <c r="D143" s="172" t="s">
        <v>318</v>
      </c>
      <c r="E143" s="33"/>
      <c r="F143" s="186" t="s">
        <v>1461</v>
      </c>
      <c r="G143" s="33"/>
      <c r="H143" s="33"/>
      <c r="I143" s="33"/>
      <c r="J143" s="33"/>
      <c r="K143" s="33"/>
      <c r="L143" s="34"/>
      <c r="M143" s="187"/>
      <c r="N143" s="188"/>
      <c r="O143" s="67"/>
      <c r="P143" s="67"/>
      <c r="Q143" s="67"/>
      <c r="R143" s="67"/>
      <c r="S143" s="67"/>
      <c r="T143" s="68"/>
      <c r="U143" s="33"/>
      <c r="V143" s="33"/>
      <c r="W143" s="33"/>
      <c r="X143" s="33"/>
      <c r="Y143" s="33"/>
      <c r="Z143" s="33"/>
      <c r="AA143" s="33"/>
      <c r="AB143" s="33"/>
      <c r="AC143" s="33"/>
      <c r="AD143" s="33"/>
      <c r="AE143" s="33"/>
      <c r="AT143" s="19" t="s">
        <v>318</v>
      </c>
      <c r="AU143" s="19" t="s">
        <v>89</v>
      </c>
    </row>
    <row r="144" s="15" customFormat="1">
      <c r="A144" s="15"/>
      <c r="B144" s="210"/>
      <c r="C144" s="15"/>
      <c r="D144" s="172" t="s">
        <v>156</v>
      </c>
      <c r="E144" s="211" t="s">
        <v>3</v>
      </c>
      <c r="F144" s="212" t="s">
        <v>1437</v>
      </c>
      <c r="G144" s="15"/>
      <c r="H144" s="211" t="s">
        <v>3</v>
      </c>
      <c r="I144" s="15"/>
      <c r="J144" s="15"/>
      <c r="K144" s="15"/>
      <c r="L144" s="210"/>
      <c r="M144" s="213"/>
      <c r="N144" s="214"/>
      <c r="O144" s="214"/>
      <c r="P144" s="214"/>
      <c r="Q144" s="214"/>
      <c r="R144" s="214"/>
      <c r="S144" s="214"/>
      <c r="T144" s="215"/>
      <c r="U144" s="15"/>
      <c r="V144" s="15"/>
      <c r="W144" s="15"/>
      <c r="X144" s="15"/>
      <c r="Y144" s="15"/>
      <c r="Z144" s="15"/>
      <c r="AA144" s="15"/>
      <c r="AB144" s="15"/>
      <c r="AC144" s="15"/>
      <c r="AD144" s="15"/>
      <c r="AE144" s="15"/>
      <c r="AT144" s="211" t="s">
        <v>156</v>
      </c>
      <c r="AU144" s="211" t="s">
        <v>89</v>
      </c>
      <c r="AV144" s="15" t="s">
        <v>87</v>
      </c>
      <c r="AW144" s="15" t="s">
        <v>41</v>
      </c>
      <c r="AX144" s="15" t="s">
        <v>79</v>
      </c>
      <c r="AY144" s="211" t="s">
        <v>142</v>
      </c>
    </row>
    <row r="145" s="13" customFormat="1">
      <c r="A145" s="13"/>
      <c r="B145" s="171"/>
      <c r="C145" s="13"/>
      <c r="D145" s="172" t="s">
        <v>156</v>
      </c>
      <c r="E145" s="173" t="s">
        <v>3</v>
      </c>
      <c r="F145" s="174" t="s">
        <v>1462</v>
      </c>
      <c r="G145" s="13"/>
      <c r="H145" s="175">
        <v>6</v>
      </c>
      <c r="I145" s="13"/>
      <c r="J145" s="13"/>
      <c r="K145" s="13"/>
      <c r="L145" s="171"/>
      <c r="M145" s="176"/>
      <c r="N145" s="177"/>
      <c r="O145" s="177"/>
      <c r="P145" s="177"/>
      <c r="Q145" s="177"/>
      <c r="R145" s="177"/>
      <c r="S145" s="177"/>
      <c r="T145" s="178"/>
      <c r="U145" s="13"/>
      <c r="V145" s="13"/>
      <c r="W145" s="13"/>
      <c r="X145" s="13"/>
      <c r="Y145" s="13"/>
      <c r="Z145" s="13"/>
      <c r="AA145" s="13"/>
      <c r="AB145" s="13"/>
      <c r="AC145" s="13"/>
      <c r="AD145" s="13"/>
      <c r="AE145" s="13"/>
      <c r="AT145" s="173" t="s">
        <v>156</v>
      </c>
      <c r="AU145" s="173" t="s">
        <v>89</v>
      </c>
      <c r="AV145" s="13" t="s">
        <v>89</v>
      </c>
      <c r="AW145" s="13" t="s">
        <v>41</v>
      </c>
      <c r="AX145" s="13" t="s">
        <v>79</v>
      </c>
      <c r="AY145" s="173" t="s">
        <v>142</v>
      </c>
    </row>
    <row r="146" s="14" customFormat="1">
      <c r="A146" s="14"/>
      <c r="B146" s="179"/>
      <c r="C146" s="14"/>
      <c r="D146" s="172" t="s">
        <v>156</v>
      </c>
      <c r="E146" s="180" t="s">
        <v>3</v>
      </c>
      <c r="F146" s="181" t="s">
        <v>158</v>
      </c>
      <c r="G146" s="14"/>
      <c r="H146" s="182">
        <v>6</v>
      </c>
      <c r="I146" s="14"/>
      <c r="J146" s="14"/>
      <c r="K146" s="14"/>
      <c r="L146" s="179"/>
      <c r="M146" s="183"/>
      <c r="N146" s="184"/>
      <c r="O146" s="184"/>
      <c r="P146" s="184"/>
      <c r="Q146" s="184"/>
      <c r="R146" s="184"/>
      <c r="S146" s="184"/>
      <c r="T146" s="185"/>
      <c r="U146" s="14"/>
      <c r="V146" s="14"/>
      <c r="W146" s="14"/>
      <c r="X146" s="14"/>
      <c r="Y146" s="14"/>
      <c r="Z146" s="14"/>
      <c r="AA146" s="14"/>
      <c r="AB146" s="14"/>
      <c r="AC146" s="14"/>
      <c r="AD146" s="14"/>
      <c r="AE146" s="14"/>
      <c r="AT146" s="180" t="s">
        <v>156</v>
      </c>
      <c r="AU146" s="180" t="s">
        <v>89</v>
      </c>
      <c r="AV146" s="14" t="s">
        <v>151</v>
      </c>
      <c r="AW146" s="14" t="s">
        <v>41</v>
      </c>
      <c r="AX146" s="14" t="s">
        <v>87</v>
      </c>
      <c r="AY146" s="180" t="s">
        <v>142</v>
      </c>
    </row>
    <row r="147" s="2" customFormat="1" ht="16.5" customHeight="1">
      <c r="A147" s="33"/>
      <c r="B147" s="158"/>
      <c r="C147" s="192" t="s">
        <v>9</v>
      </c>
      <c r="D147" s="192" t="s">
        <v>379</v>
      </c>
      <c r="E147" s="193" t="s">
        <v>1463</v>
      </c>
      <c r="F147" s="194" t="s">
        <v>1464</v>
      </c>
      <c r="G147" s="195" t="s">
        <v>228</v>
      </c>
      <c r="H147" s="196">
        <v>6.2999999999999998</v>
      </c>
      <c r="I147" s="197">
        <v>14.699999999999999</v>
      </c>
      <c r="J147" s="197">
        <f>ROUND(I147*H147,2)</f>
        <v>92.609999999999999</v>
      </c>
      <c r="K147" s="194" t="s">
        <v>316</v>
      </c>
      <c r="L147" s="198"/>
      <c r="M147" s="199" t="s">
        <v>3</v>
      </c>
      <c r="N147" s="200" t="s">
        <v>52</v>
      </c>
      <c r="O147" s="167">
        <v>0</v>
      </c>
      <c r="P147" s="167">
        <f>O147*H147</f>
        <v>0</v>
      </c>
      <c r="Q147" s="167">
        <v>3.0000000000000001E-05</v>
      </c>
      <c r="R147" s="167">
        <f>Q147*H147</f>
        <v>0.00018899999999999999</v>
      </c>
      <c r="S147" s="167">
        <v>0</v>
      </c>
      <c r="T147" s="168">
        <f>S147*H147</f>
        <v>0</v>
      </c>
      <c r="U147" s="33"/>
      <c r="V147" s="33"/>
      <c r="W147" s="33"/>
      <c r="X147" s="33"/>
      <c r="Y147" s="33"/>
      <c r="Z147" s="33"/>
      <c r="AA147" s="33"/>
      <c r="AB147" s="33"/>
      <c r="AC147" s="33"/>
      <c r="AD147" s="33"/>
      <c r="AE147" s="33"/>
      <c r="AR147" s="169" t="s">
        <v>184</v>
      </c>
      <c r="AT147" s="169" t="s">
        <v>379</v>
      </c>
      <c r="AU147" s="169" t="s">
        <v>89</v>
      </c>
      <c r="AY147" s="19" t="s">
        <v>142</v>
      </c>
      <c r="BE147" s="170">
        <f>IF(N147="základní",J147,0)</f>
        <v>0</v>
      </c>
      <c r="BF147" s="170">
        <f>IF(N147="snížená",J147,0)</f>
        <v>0</v>
      </c>
      <c r="BG147" s="170">
        <f>IF(N147="zákl. přenesená",J147,0)</f>
        <v>92.609999999999999</v>
      </c>
      <c r="BH147" s="170">
        <f>IF(N147="sníž. přenesená",J147,0)</f>
        <v>0</v>
      </c>
      <c r="BI147" s="170">
        <f>IF(N147="nulová",J147,0)</f>
        <v>0</v>
      </c>
      <c r="BJ147" s="19" t="s">
        <v>151</v>
      </c>
      <c r="BK147" s="170">
        <f>ROUND(I147*H147,2)</f>
        <v>92.609999999999999</v>
      </c>
      <c r="BL147" s="19" t="s">
        <v>151</v>
      </c>
      <c r="BM147" s="169" t="s">
        <v>1465</v>
      </c>
    </row>
    <row r="148" s="13" customFormat="1">
      <c r="A148" s="13"/>
      <c r="B148" s="171"/>
      <c r="C148" s="13"/>
      <c r="D148" s="172" t="s">
        <v>156</v>
      </c>
      <c r="E148" s="173" t="s">
        <v>3</v>
      </c>
      <c r="F148" s="174" t="s">
        <v>1466</v>
      </c>
      <c r="G148" s="13"/>
      <c r="H148" s="175">
        <v>6.2999999999999998</v>
      </c>
      <c r="I148" s="13"/>
      <c r="J148" s="13"/>
      <c r="K148" s="13"/>
      <c r="L148" s="171"/>
      <c r="M148" s="176"/>
      <c r="N148" s="177"/>
      <c r="O148" s="177"/>
      <c r="P148" s="177"/>
      <c r="Q148" s="177"/>
      <c r="R148" s="177"/>
      <c r="S148" s="177"/>
      <c r="T148" s="178"/>
      <c r="U148" s="13"/>
      <c r="V148" s="13"/>
      <c r="W148" s="13"/>
      <c r="X148" s="13"/>
      <c r="Y148" s="13"/>
      <c r="Z148" s="13"/>
      <c r="AA148" s="13"/>
      <c r="AB148" s="13"/>
      <c r="AC148" s="13"/>
      <c r="AD148" s="13"/>
      <c r="AE148" s="13"/>
      <c r="AT148" s="173" t="s">
        <v>156</v>
      </c>
      <c r="AU148" s="173" t="s">
        <v>89</v>
      </c>
      <c r="AV148" s="13" t="s">
        <v>89</v>
      </c>
      <c r="AW148" s="13" t="s">
        <v>41</v>
      </c>
      <c r="AX148" s="13" t="s">
        <v>79</v>
      </c>
      <c r="AY148" s="173" t="s">
        <v>142</v>
      </c>
    </row>
    <row r="149" s="14" customFormat="1">
      <c r="A149" s="14"/>
      <c r="B149" s="179"/>
      <c r="C149" s="14"/>
      <c r="D149" s="172" t="s">
        <v>156</v>
      </c>
      <c r="E149" s="180" t="s">
        <v>3</v>
      </c>
      <c r="F149" s="181" t="s">
        <v>158</v>
      </c>
      <c r="G149" s="14"/>
      <c r="H149" s="182">
        <v>6.2999999999999998</v>
      </c>
      <c r="I149" s="14"/>
      <c r="J149" s="14"/>
      <c r="K149" s="14"/>
      <c r="L149" s="179"/>
      <c r="M149" s="183"/>
      <c r="N149" s="184"/>
      <c r="O149" s="184"/>
      <c r="P149" s="184"/>
      <c r="Q149" s="184"/>
      <c r="R149" s="184"/>
      <c r="S149" s="184"/>
      <c r="T149" s="185"/>
      <c r="U149" s="14"/>
      <c r="V149" s="14"/>
      <c r="W149" s="14"/>
      <c r="X149" s="14"/>
      <c r="Y149" s="14"/>
      <c r="Z149" s="14"/>
      <c r="AA149" s="14"/>
      <c r="AB149" s="14"/>
      <c r="AC149" s="14"/>
      <c r="AD149" s="14"/>
      <c r="AE149" s="14"/>
      <c r="AT149" s="180" t="s">
        <v>156</v>
      </c>
      <c r="AU149" s="180" t="s">
        <v>89</v>
      </c>
      <c r="AV149" s="14" t="s">
        <v>151</v>
      </c>
      <c r="AW149" s="14" t="s">
        <v>41</v>
      </c>
      <c r="AX149" s="14" t="s">
        <v>87</v>
      </c>
      <c r="AY149" s="180" t="s">
        <v>142</v>
      </c>
    </row>
    <row r="150" s="2" customFormat="1" ht="24" customHeight="1">
      <c r="A150" s="33"/>
      <c r="B150" s="158"/>
      <c r="C150" s="159" t="s">
        <v>225</v>
      </c>
      <c r="D150" s="159" t="s">
        <v>145</v>
      </c>
      <c r="E150" s="160" t="s">
        <v>1467</v>
      </c>
      <c r="F150" s="161" t="s">
        <v>1468</v>
      </c>
      <c r="G150" s="162" t="s">
        <v>332</v>
      </c>
      <c r="H150" s="163">
        <v>34.753</v>
      </c>
      <c r="I150" s="164">
        <v>556</v>
      </c>
      <c r="J150" s="164">
        <f>ROUND(I150*H150,2)</f>
        <v>19322.669999999998</v>
      </c>
      <c r="K150" s="161" t="s">
        <v>316</v>
      </c>
      <c r="L150" s="34"/>
      <c r="M150" s="165" t="s">
        <v>3</v>
      </c>
      <c r="N150" s="166" t="s">
        <v>52</v>
      </c>
      <c r="O150" s="167">
        <v>0.29399999999999998</v>
      </c>
      <c r="P150" s="167">
        <f>O150*H150</f>
        <v>10.217381999999999</v>
      </c>
      <c r="Q150" s="167">
        <v>0.00628</v>
      </c>
      <c r="R150" s="167">
        <f>Q150*H150</f>
        <v>0.21824884</v>
      </c>
      <c r="S150" s="167">
        <v>0</v>
      </c>
      <c r="T150" s="168">
        <f>S150*H150</f>
        <v>0</v>
      </c>
      <c r="U150" s="33"/>
      <c r="V150" s="33"/>
      <c r="W150" s="33"/>
      <c r="X150" s="33"/>
      <c r="Y150" s="33"/>
      <c r="Z150" s="33"/>
      <c r="AA150" s="33"/>
      <c r="AB150" s="33"/>
      <c r="AC150" s="33"/>
      <c r="AD150" s="33"/>
      <c r="AE150" s="33"/>
      <c r="AR150" s="169" t="s">
        <v>151</v>
      </c>
      <c r="AT150" s="169" t="s">
        <v>145</v>
      </c>
      <c r="AU150" s="169" t="s">
        <v>89</v>
      </c>
      <c r="AY150" s="19" t="s">
        <v>142</v>
      </c>
      <c r="BE150" s="170">
        <f>IF(N150="základní",J150,0)</f>
        <v>0</v>
      </c>
      <c r="BF150" s="170">
        <f>IF(N150="snížená",J150,0)</f>
        <v>0</v>
      </c>
      <c r="BG150" s="170">
        <f>IF(N150="zákl. přenesená",J150,0)</f>
        <v>19322.669999999998</v>
      </c>
      <c r="BH150" s="170">
        <f>IF(N150="sníž. přenesená",J150,0)</f>
        <v>0</v>
      </c>
      <c r="BI150" s="170">
        <f>IF(N150="nulová",J150,0)</f>
        <v>0</v>
      </c>
      <c r="BJ150" s="19" t="s">
        <v>151</v>
      </c>
      <c r="BK150" s="170">
        <f>ROUND(I150*H150,2)</f>
        <v>19322.669999999998</v>
      </c>
      <c r="BL150" s="19" t="s">
        <v>151</v>
      </c>
      <c r="BM150" s="169" t="s">
        <v>1469</v>
      </c>
    </row>
    <row r="151" s="15" customFormat="1">
      <c r="A151" s="15"/>
      <c r="B151" s="210"/>
      <c r="C151" s="15"/>
      <c r="D151" s="172" t="s">
        <v>156</v>
      </c>
      <c r="E151" s="211" t="s">
        <v>3</v>
      </c>
      <c r="F151" s="212" t="s">
        <v>1437</v>
      </c>
      <c r="G151" s="15"/>
      <c r="H151" s="211" t="s">
        <v>3</v>
      </c>
      <c r="I151" s="15"/>
      <c r="J151" s="15"/>
      <c r="K151" s="15"/>
      <c r="L151" s="210"/>
      <c r="M151" s="213"/>
      <c r="N151" s="214"/>
      <c r="O151" s="214"/>
      <c r="P151" s="214"/>
      <c r="Q151" s="214"/>
      <c r="R151" s="214"/>
      <c r="S151" s="214"/>
      <c r="T151" s="215"/>
      <c r="U151" s="15"/>
      <c r="V151" s="15"/>
      <c r="W151" s="15"/>
      <c r="X151" s="15"/>
      <c r="Y151" s="15"/>
      <c r="Z151" s="15"/>
      <c r="AA151" s="15"/>
      <c r="AB151" s="15"/>
      <c r="AC151" s="15"/>
      <c r="AD151" s="15"/>
      <c r="AE151" s="15"/>
      <c r="AT151" s="211" t="s">
        <v>156</v>
      </c>
      <c r="AU151" s="211" t="s">
        <v>89</v>
      </c>
      <c r="AV151" s="15" t="s">
        <v>87</v>
      </c>
      <c r="AW151" s="15" t="s">
        <v>41</v>
      </c>
      <c r="AX151" s="15" t="s">
        <v>79</v>
      </c>
      <c r="AY151" s="211" t="s">
        <v>142</v>
      </c>
    </row>
    <row r="152" s="13" customFormat="1">
      <c r="A152" s="13"/>
      <c r="B152" s="171"/>
      <c r="C152" s="13"/>
      <c r="D152" s="172" t="s">
        <v>156</v>
      </c>
      <c r="E152" s="173" t="s">
        <v>3</v>
      </c>
      <c r="F152" s="174" t="s">
        <v>1470</v>
      </c>
      <c r="G152" s="13"/>
      <c r="H152" s="175">
        <v>-19.555</v>
      </c>
      <c r="I152" s="13"/>
      <c r="J152" s="13"/>
      <c r="K152" s="13"/>
      <c r="L152" s="171"/>
      <c r="M152" s="176"/>
      <c r="N152" s="177"/>
      <c r="O152" s="177"/>
      <c r="P152" s="177"/>
      <c r="Q152" s="177"/>
      <c r="R152" s="177"/>
      <c r="S152" s="177"/>
      <c r="T152" s="178"/>
      <c r="U152" s="13"/>
      <c r="V152" s="13"/>
      <c r="W152" s="13"/>
      <c r="X152" s="13"/>
      <c r="Y152" s="13"/>
      <c r="Z152" s="13"/>
      <c r="AA152" s="13"/>
      <c r="AB152" s="13"/>
      <c r="AC152" s="13"/>
      <c r="AD152" s="13"/>
      <c r="AE152" s="13"/>
      <c r="AT152" s="173" t="s">
        <v>156</v>
      </c>
      <c r="AU152" s="173" t="s">
        <v>89</v>
      </c>
      <c r="AV152" s="13" t="s">
        <v>89</v>
      </c>
      <c r="AW152" s="13" t="s">
        <v>41</v>
      </c>
      <c r="AX152" s="13" t="s">
        <v>79</v>
      </c>
      <c r="AY152" s="173" t="s">
        <v>142</v>
      </c>
    </row>
    <row r="153" s="13" customFormat="1">
      <c r="A153" s="13"/>
      <c r="B153" s="171"/>
      <c r="C153" s="13"/>
      <c r="D153" s="172" t="s">
        <v>156</v>
      </c>
      <c r="E153" s="173" t="s">
        <v>3</v>
      </c>
      <c r="F153" s="174" t="s">
        <v>1456</v>
      </c>
      <c r="G153" s="13"/>
      <c r="H153" s="175">
        <v>34.399999999999999</v>
      </c>
      <c r="I153" s="13"/>
      <c r="J153" s="13"/>
      <c r="K153" s="13"/>
      <c r="L153" s="171"/>
      <c r="M153" s="176"/>
      <c r="N153" s="177"/>
      <c r="O153" s="177"/>
      <c r="P153" s="177"/>
      <c r="Q153" s="177"/>
      <c r="R153" s="177"/>
      <c r="S153" s="177"/>
      <c r="T153" s="178"/>
      <c r="U153" s="13"/>
      <c r="V153" s="13"/>
      <c r="W153" s="13"/>
      <c r="X153" s="13"/>
      <c r="Y153" s="13"/>
      <c r="Z153" s="13"/>
      <c r="AA153" s="13"/>
      <c r="AB153" s="13"/>
      <c r="AC153" s="13"/>
      <c r="AD153" s="13"/>
      <c r="AE153" s="13"/>
      <c r="AT153" s="173" t="s">
        <v>156</v>
      </c>
      <c r="AU153" s="173" t="s">
        <v>89</v>
      </c>
      <c r="AV153" s="13" t="s">
        <v>89</v>
      </c>
      <c r="AW153" s="13" t="s">
        <v>41</v>
      </c>
      <c r="AX153" s="13" t="s">
        <v>79</v>
      </c>
      <c r="AY153" s="173" t="s">
        <v>142</v>
      </c>
    </row>
    <row r="154" s="13" customFormat="1">
      <c r="A154" s="13"/>
      <c r="B154" s="171"/>
      <c r="C154" s="13"/>
      <c r="D154" s="172" t="s">
        <v>156</v>
      </c>
      <c r="E154" s="173" t="s">
        <v>3</v>
      </c>
      <c r="F154" s="174" t="s">
        <v>1457</v>
      </c>
      <c r="G154" s="13"/>
      <c r="H154" s="175">
        <v>19.908000000000001</v>
      </c>
      <c r="I154" s="13"/>
      <c r="J154" s="13"/>
      <c r="K154" s="13"/>
      <c r="L154" s="171"/>
      <c r="M154" s="176"/>
      <c r="N154" s="177"/>
      <c r="O154" s="177"/>
      <c r="P154" s="177"/>
      <c r="Q154" s="177"/>
      <c r="R154" s="177"/>
      <c r="S154" s="177"/>
      <c r="T154" s="178"/>
      <c r="U154" s="13"/>
      <c r="V154" s="13"/>
      <c r="W154" s="13"/>
      <c r="X154" s="13"/>
      <c r="Y154" s="13"/>
      <c r="Z154" s="13"/>
      <c r="AA154" s="13"/>
      <c r="AB154" s="13"/>
      <c r="AC154" s="13"/>
      <c r="AD154" s="13"/>
      <c r="AE154" s="13"/>
      <c r="AT154" s="173" t="s">
        <v>156</v>
      </c>
      <c r="AU154" s="173" t="s">
        <v>89</v>
      </c>
      <c r="AV154" s="13" t="s">
        <v>89</v>
      </c>
      <c r="AW154" s="13" t="s">
        <v>41</v>
      </c>
      <c r="AX154" s="13" t="s">
        <v>79</v>
      </c>
      <c r="AY154" s="173" t="s">
        <v>142</v>
      </c>
    </row>
    <row r="155" s="14" customFormat="1">
      <c r="A155" s="14"/>
      <c r="B155" s="179"/>
      <c r="C155" s="14"/>
      <c r="D155" s="172" t="s">
        <v>156</v>
      </c>
      <c r="E155" s="180" t="s">
        <v>3</v>
      </c>
      <c r="F155" s="181" t="s">
        <v>158</v>
      </c>
      <c r="G155" s="14"/>
      <c r="H155" s="182">
        <v>34.753</v>
      </c>
      <c r="I155" s="14"/>
      <c r="J155" s="14"/>
      <c r="K155" s="14"/>
      <c r="L155" s="179"/>
      <c r="M155" s="183"/>
      <c r="N155" s="184"/>
      <c r="O155" s="184"/>
      <c r="P155" s="184"/>
      <c r="Q155" s="184"/>
      <c r="R155" s="184"/>
      <c r="S155" s="184"/>
      <c r="T155" s="185"/>
      <c r="U155" s="14"/>
      <c r="V155" s="14"/>
      <c r="W155" s="14"/>
      <c r="X155" s="14"/>
      <c r="Y155" s="14"/>
      <c r="Z155" s="14"/>
      <c r="AA155" s="14"/>
      <c r="AB155" s="14"/>
      <c r="AC155" s="14"/>
      <c r="AD155" s="14"/>
      <c r="AE155" s="14"/>
      <c r="AT155" s="180" t="s">
        <v>156</v>
      </c>
      <c r="AU155" s="180" t="s">
        <v>89</v>
      </c>
      <c r="AV155" s="14" t="s">
        <v>151</v>
      </c>
      <c r="AW155" s="14" t="s">
        <v>41</v>
      </c>
      <c r="AX155" s="14" t="s">
        <v>87</v>
      </c>
      <c r="AY155" s="180" t="s">
        <v>142</v>
      </c>
    </row>
    <row r="156" s="2" customFormat="1" ht="24" customHeight="1">
      <c r="A156" s="33"/>
      <c r="B156" s="158"/>
      <c r="C156" s="159" t="s">
        <v>231</v>
      </c>
      <c r="D156" s="159" t="s">
        <v>145</v>
      </c>
      <c r="E156" s="160" t="s">
        <v>1471</v>
      </c>
      <c r="F156" s="161" t="s">
        <v>1472</v>
      </c>
      <c r="G156" s="162" t="s">
        <v>332</v>
      </c>
      <c r="H156" s="163">
        <v>4.96</v>
      </c>
      <c r="I156" s="164">
        <v>456</v>
      </c>
      <c r="J156" s="164">
        <f>ROUND(I156*H156,2)</f>
        <v>2261.7600000000002</v>
      </c>
      <c r="K156" s="161" t="s">
        <v>316</v>
      </c>
      <c r="L156" s="34"/>
      <c r="M156" s="165" t="s">
        <v>3</v>
      </c>
      <c r="N156" s="166" t="s">
        <v>52</v>
      </c>
      <c r="O156" s="167">
        <v>0.48999999999999999</v>
      </c>
      <c r="P156" s="167">
        <f>O156*H156</f>
        <v>2.4304000000000001</v>
      </c>
      <c r="Q156" s="167">
        <v>0.037999999999999999</v>
      </c>
      <c r="R156" s="167">
        <f>Q156*H156</f>
        <v>0.18847999999999998</v>
      </c>
      <c r="S156" s="167">
        <v>0</v>
      </c>
      <c r="T156" s="168">
        <f>S156*H156</f>
        <v>0</v>
      </c>
      <c r="U156" s="33"/>
      <c r="V156" s="33"/>
      <c r="W156" s="33"/>
      <c r="X156" s="33"/>
      <c r="Y156" s="33"/>
      <c r="Z156" s="33"/>
      <c r="AA156" s="33"/>
      <c r="AB156" s="33"/>
      <c r="AC156" s="33"/>
      <c r="AD156" s="33"/>
      <c r="AE156" s="33"/>
      <c r="AR156" s="169" t="s">
        <v>151</v>
      </c>
      <c r="AT156" s="169" t="s">
        <v>145</v>
      </c>
      <c r="AU156" s="169" t="s">
        <v>89</v>
      </c>
      <c r="AY156" s="19" t="s">
        <v>142</v>
      </c>
      <c r="BE156" s="170">
        <f>IF(N156="základní",J156,0)</f>
        <v>0</v>
      </c>
      <c r="BF156" s="170">
        <f>IF(N156="snížená",J156,0)</f>
        <v>0</v>
      </c>
      <c r="BG156" s="170">
        <f>IF(N156="zákl. přenesená",J156,0)</f>
        <v>2261.7600000000002</v>
      </c>
      <c r="BH156" s="170">
        <f>IF(N156="sníž. přenesená",J156,0)</f>
        <v>0</v>
      </c>
      <c r="BI156" s="170">
        <f>IF(N156="nulová",J156,0)</f>
        <v>0</v>
      </c>
      <c r="BJ156" s="19" t="s">
        <v>151</v>
      </c>
      <c r="BK156" s="170">
        <f>ROUND(I156*H156,2)</f>
        <v>2261.7600000000002</v>
      </c>
      <c r="BL156" s="19" t="s">
        <v>151</v>
      </c>
      <c r="BM156" s="169" t="s">
        <v>1473</v>
      </c>
    </row>
    <row r="157" s="2" customFormat="1">
      <c r="A157" s="33"/>
      <c r="B157" s="34"/>
      <c r="C157" s="33"/>
      <c r="D157" s="172" t="s">
        <v>318</v>
      </c>
      <c r="E157" s="33"/>
      <c r="F157" s="186" t="s">
        <v>1474</v>
      </c>
      <c r="G157" s="33"/>
      <c r="H157" s="33"/>
      <c r="I157" s="33"/>
      <c r="J157" s="33"/>
      <c r="K157" s="33"/>
      <c r="L157" s="34"/>
      <c r="M157" s="187"/>
      <c r="N157" s="188"/>
      <c r="O157" s="67"/>
      <c r="P157" s="67"/>
      <c r="Q157" s="67"/>
      <c r="R157" s="67"/>
      <c r="S157" s="67"/>
      <c r="T157" s="68"/>
      <c r="U157" s="33"/>
      <c r="V157" s="33"/>
      <c r="W157" s="33"/>
      <c r="X157" s="33"/>
      <c r="Y157" s="33"/>
      <c r="Z157" s="33"/>
      <c r="AA157" s="33"/>
      <c r="AB157" s="33"/>
      <c r="AC157" s="33"/>
      <c r="AD157" s="33"/>
      <c r="AE157" s="33"/>
      <c r="AT157" s="19" t="s">
        <v>318</v>
      </c>
      <c r="AU157" s="19" t="s">
        <v>89</v>
      </c>
    </row>
    <row r="158" s="15" customFormat="1">
      <c r="A158" s="15"/>
      <c r="B158" s="210"/>
      <c r="C158" s="15"/>
      <c r="D158" s="172" t="s">
        <v>156</v>
      </c>
      <c r="E158" s="211" t="s">
        <v>3</v>
      </c>
      <c r="F158" s="212" t="s">
        <v>1475</v>
      </c>
      <c r="G158" s="15"/>
      <c r="H158" s="211" t="s">
        <v>3</v>
      </c>
      <c r="I158" s="15"/>
      <c r="J158" s="15"/>
      <c r="K158" s="15"/>
      <c r="L158" s="210"/>
      <c r="M158" s="213"/>
      <c r="N158" s="214"/>
      <c r="O158" s="214"/>
      <c r="P158" s="214"/>
      <c r="Q158" s="214"/>
      <c r="R158" s="214"/>
      <c r="S158" s="214"/>
      <c r="T158" s="215"/>
      <c r="U158" s="15"/>
      <c r="V158" s="15"/>
      <c r="W158" s="15"/>
      <c r="X158" s="15"/>
      <c r="Y158" s="15"/>
      <c r="Z158" s="15"/>
      <c r="AA158" s="15"/>
      <c r="AB158" s="15"/>
      <c r="AC158" s="15"/>
      <c r="AD158" s="15"/>
      <c r="AE158" s="15"/>
      <c r="AT158" s="211" t="s">
        <v>156</v>
      </c>
      <c r="AU158" s="211" t="s">
        <v>89</v>
      </c>
      <c r="AV158" s="15" t="s">
        <v>87</v>
      </c>
      <c r="AW158" s="15" t="s">
        <v>41</v>
      </c>
      <c r="AX158" s="15" t="s">
        <v>79</v>
      </c>
      <c r="AY158" s="211" t="s">
        <v>142</v>
      </c>
    </row>
    <row r="159" s="13" customFormat="1">
      <c r="A159" s="13"/>
      <c r="B159" s="171"/>
      <c r="C159" s="13"/>
      <c r="D159" s="172" t="s">
        <v>156</v>
      </c>
      <c r="E159" s="173" t="s">
        <v>3</v>
      </c>
      <c r="F159" s="174" t="s">
        <v>1476</v>
      </c>
      <c r="G159" s="13"/>
      <c r="H159" s="175">
        <v>4.96</v>
      </c>
      <c r="I159" s="13"/>
      <c r="J159" s="13"/>
      <c r="K159" s="13"/>
      <c r="L159" s="171"/>
      <c r="M159" s="176"/>
      <c r="N159" s="177"/>
      <c r="O159" s="177"/>
      <c r="P159" s="177"/>
      <c r="Q159" s="177"/>
      <c r="R159" s="177"/>
      <c r="S159" s="177"/>
      <c r="T159" s="178"/>
      <c r="U159" s="13"/>
      <c r="V159" s="13"/>
      <c r="W159" s="13"/>
      <c r="X159" s="13"/>
      <c r="Y159" s="13"/>
      <c r="Z159" s="13"/>
      <c r="AA159" s="13"/>
      <c r="AB159" s="13"/>
      <c r="AC159" s="13"/>
      <c r="AD159" s="13"/>
      <c r="AE159" s="13"/>
      <c r="AT159" s="173" t="s">
        <v>156</v>
      </c>
      <c r="AU159" s="173" t="s">
        <v>89</v>
      </c>
      <c r="AV159" s="13" t="s">
        <v>89</v>
      </c>
      <c r="AW159" s="13" t="s">
        <v>41</v>
      </c>
      <c r="AX159" s="13" t="s">
        <v>79</v>
      </c>
      <c r="AY159" s="173" t="s">
        <v>142</v>
      </c>
    </row>
    <row r="160" s="14" customFormat="1">
      <c r="A160" s="14"/>
      <c r="B160" s="179"/>
      <c r="C160" s="14"/>
      <c r="D160" s="172" t="s">
        <v>156</v>
      </c>
      <c r="E160" s="180" t="s">
        <v>3</v>
      </c>
      <c r="F160" s="181" t="s">
        <v>158</v>
      </c>
      <c r="G160" s="14"/>
      <c r="H160" s="182">
        <v>4.96</v>
      </c>
      <c r="I160" s="14"/>
      <c r="J160" s="14"/>
      <c r="K160" s="14"/>
      <c r="L160" s="179"/>
      <c r="M160" s="183"/>
      <c r="N160" s="184"/>
      <c r="O160" s="184"/>
      <c r="P160" s="184"/>
      <c r="Q160" s="184"/>
      <c r="R160" s="184"/>
      <c r="S160" s="184"/>
      <c r="T160" s="185"/>
      <c r="U160" s="14"/>
      <c r="V160" s="14"/>
      <c r="W160" s="14"/>
      <c r="X160" s="14"/>
      <c r="Y160" s="14"/>
      <c r="Z160" s="14"/>
      <c r="AA160" s="14"/>
      <c r="AB160" s="14"/>
      <c r="AC160" s="14"/>
      <c r="AD160" s="14"/>
      <c r="AE160" s="14"/>
      <c r="AT160" s="180" t="s">
        <v>156</v>
      </c>
      <c r="AU160" s="180" t="s">
        <v>89</v>
      </c>
      <c r="AV160" s="14" t="s">
        <v>151</v>
      </c>
      <c r="AW160" s="14" t="s">
        <v>41</v>
      </c>
      <c r="AX160" s="14" t="s">
        <v>87</v>
      </c>
      <c r="AY160" s="180" t="s">
        <v>142</v>
      </c>
    </row>
    <row r="161" s="2" customFormat="1" ht="16.5" customHeight="1">
      <c r="A161" s="33"/>
      <c r="B161" s="158"/>
      <c r="C161" s="159" t="s">
        <v>236</v>
      </c>
      <c r="D161" s="159" t="s">
        <v>145</v>
      </c>
      <c r="E161" s="160" t="s">
        <v>1477</v>
      </c>
      <c r="F161" s="161" t="s">
        <v>1478</v>
      </c>
      <c r="G161" s="162" t="s">
        <v>332</v>
      </c>
      <c r="H161" s="163">
        <v>81.480000000000004</v>
      </c>
      <c r="I161" s="164">
        <v>58.200000000000003</v>
      </c>
      <c r="J161" s="164">
        <f>ROUND(I161*H161,2)</f>
        <v>4742.1400000000003</v>
      </c>
      <c r="K161" s="161" t="s">
        <v>316</v>
      </c>
      <c r="L161" s="34"/>
      <c r="M161" s="165" t="s">
        <v>3</v>
      </c>
      <c r="N161" s="166" t="s">
        <v>52</v>
      </c>
      <c r="O161" s="167">
        <v>0.14000000000000001</v>
      </c>
      <c r="P161" s="167">
        <f>O161*H161</f>
        <v>11.407200000000001</v>
      </c>
      <c r="Q161" s="167">
        <v>0</v>
      </c>
      <c r="R161" s="167">
        <f>Q161*H161</f>
        <v>0</v>
      </c>
      <c r="S161" s="167">
        <v>0</v>
      </c>
      <c r="T161" s="168">
        <f>S161*H161</f>
        <v>0</v>
      </c>
      <c r="U161" s="33"/>
      <c r="V161" s="33"/>
      <c r="W161" s="33"/>
      <c r="X161" s="33"/>
      <c r="Y161" s="33"/>
      <c r="Z161" s="33"/>
      <c r="AA161" s="33"/>
      <c r="AB161" s="33"/>
      <c r="AC161" s="33"/>
      <c r="AD161" s="33"/>
      <c r="AE161" s="33"/>
      <c r="AR161" s="169" t="s">
        <v>151</v>
      </c>
      <c r="AT161" s="169" t="s">
        <v>145</v>
      </c>
      <c r="AU161" s="169" t="s">
        <v>89</v>
      </c>
      <c r="AY161" s="19" t="s">
        <v>142</v>
      </c>
      <c r="BE161" s="170">
        <f>IF(N161="základní",J161,0)</f>
        <v>0</v>
      </c>
      <c r="BF161" s="170">
        <f>IF(N161="snížená",J161,0)</f>
        <v>0</v>
      </c>
      <c r="BG161" s="170">
        <f>IF(N161="zákl. přenesená",J161,0)</f>
        <v>4742.1400000000003</v>
      </c>
      <c r="BH161" s="170">
        <f>IF(N161="sníž. přenesená",J161,0)</f>
        <v>0</v>
      </c>
      <c r="BI161" s="170">
        <f>IF(N161="nulová",J161,0)</f>
        <v>0</v>
      </c>
      <c r="BJ161" s="19" t="s">
        <v>151</v>
      </c>
      <c r="BK161" s="170">
        <f>ROUND(I161*H161,2)</f>
        <v>4742.1400000000003</v>
      </c>
      <c r="BL161" s="19" t="s">
        <v>151</v>
      </c>
      <c r="BM161" s="169" t="s">
        <v>1479</v>
      </c>
    </row>
    <row r="162" s="12" customFormat="1" ht="22.8" customHeight="1">
      <c r="A162" s="12"/>
      <c r="B162" s="146"/>
      <c r="C162" s="12"/>
      <c r="D162" s="147" t="s">
        <v>78</v>
      </c>
      <c r="E162" s="156" t="s">
        <v>191</v>
      </c>
      <c r="F162" s="156" t="s">
        <v>616</v>
      </c>
      <c r="G162" s="12"/>
      <c r="H162" s="12"/>
      <c r="I162" s="12"/>
      <c r="J162" s="157">
        <f>BK162</f>
        <v>40202.879999999997</v>
      </c>
      <c r="K162" s="12"/>
      <c r="L162" s="146"/>
      <c r="M162" s="150"/>
      <c r="N162" s="151"/>
      <c r="O162" s="151"/>
      <c r="P162" s="152">
        <f>SUM(P163:P171)</f>
        <v>58.359239999999993</v>
      </c>
      <c r="Q162" s="151"/>
      <c r="R162" s="152">
        <f>SUM(R163:R171)</f>
        <v>0.0094304000000000002</v>
      </c>
      <c r="S162" s="151"/>
      <c r="T162" s="153">
        <f>SUM(T163:T171)</f>
        <v>0.248</v>
      </c>
      <c r="U162" s="12"/>
      <c r="V162" s="12"/>
      <c r="W162" s="12"/>
      <c r="X162" s="12"/>
      <c r="Y162" s="12"/>
      <c r="Z162" s="12"/>
      <c r="AA162" s="12"/>
      <c r="AB162" s="12"/>
      <c r="AC162" s="12"/>
      <c r="AD162" s="12"/>
      <c r="AE162" s="12"/>
      <c r="AR162" s="147" t="s">
        <v>87</v>
      </c>
      <c r="AT162" s="154" t="s">
        <v>78</v>
      </c>
      <c r="AU162" s="154" t="s">
        <v>87</v>
      </c>
      <c r="AY162" s="147" t="s">
        <v>142</v>
      </c>
      <c r="BK162" s="155">
        <f>SUM(BK163:BK171)</f>
        <v>40202.879999999997</v>
      </c>
    </row>
    <row r="163" s="2" customFormat="1" ht="16.5" customHeight="1">
      <c r="A163" s="33"/>
      <c r="B163" s="158"/>
      <c r="C163" s="159" t="s">
        <v>241</v>
      </c>
      <c r="D163" s="159" t="s">
        <v>145</v>
      </c>
      <c r="E163" s="160" t="s">
        <v>1480</v>
      </c>
      <c r="F163" s="161" t="s">
        <v>1481</v>
      </c>
      <c r="G163" s="162" t="s">
        <v>228</v>
      </c>
      <c r="H163" s="163">
        <v>117.88</v>
      </c>
      <c r="I163" s="164">
        <v>336</v>
      </c>
      <c r="J163" s="164">
        <f>ROUND(I163*H163,2)</f>
        <v>39607.68</v>
      </c>
      <c r="K163" s="161" t="s">
        <v>316</v>
      </c>
      <c r="L163" s="34"/>
      <c r="M163" s="165" t="s">
        <v>3</v>
      </c>
      <c r="N163" s="166" t="s">
        <v>52</v>
      </c>
      <c r="O163" s="167">
        <v>0.47899999999999998</v>
      </c>
      <c r="P163" s="167">
        <f>O163*H163</f>
        <v>56.464519999999993</v>
      </c>
      <c r="Q163" s="167">
        <v>8.0000000000000007E-05</v>
      </c>
      <c r="R163" s="167">
        <f>Q163*H163</f>
        <v>0.0094304000000000002</v>
      </c>
      <c r="S163" s="167">
        <v>0</v>
      </c>
      <c r="T163" s="168">
        <f>S163*H163</f>
        <v>0</v>
      </c>
      <c r="U163" s="33"/>
      <c r="V163" s="33"/>
      <c r="W163" s="33"/>
      <c r="X163" s="33"/>
      <c r="Y163" s="33"/>
      <c r="Z163" s="33"/>
      <c r="AA163" s="33"/>
      <c r="AB163" s="33"/>
      <c r="AC163" s="33"/>
      <c r="AD163" s="33"/>
      <c r="AE163" s="33"/>
      <c r="AR163" s="169" t="s">
        <v>151</v>
      </c>
      <c r="AT163" s="169" t="s">
        <v>145</v>
      </c>
      <c r="AU163" s="169" t="s">
        <v>89</v>
      </c>
      <c r="AY163" s="19" t="s">
        <v>142</v>
      </c>
      <c r="BE163" s="170">
        <f>IF(N163="základní",J163,0)</f>
        <v>0</v>
      </c>
      <c r="BF163" s="170">
        <f>IF(N163="snížená",J163,0)</f>
        <v>0</v>
      </c>
      <c r="BG163" s="170">
        <f>IF(N163="zákl. přenesená",J163,0)</f>
        <v>39607.68</v>
      </c>
      <c r="BH163" s="170">
        <f>IF(N163="sníž. přenesená",J163,0)</f>
        <v>0</v>
      </c>
      <c r="BI163" s="170">
        <f>IF(N163="nulová",J163,0)</f>
        <v>0</v>
      </c>
      <c r="BJ163" s="19" t="s">
        <v>151</v>
      </c>
      <c r="BK163" s="170">
        <f>ROUND(I163*H163,2)</f>
        <v>39607.68</v>
      </c>
      <c r="BL163" s="19" t="s">
        <v>151</v>
      </c>
      <c r="BM163" s="169" t="s">
        <v>1482</v>
      </c>
    </row>
    <row r="164" s="2" customFormat="1">
      <c r="A164" s="33"/>
      <c r="B164" s="34"/>
      <c r="C164" s="33"/>
      <c r="D164" s="172" t="s">
        <v>318</v>
      </c>
      <c r="E164" s="33"/>
      <c r="F164" s="186" t="s">
        <v>1177</v>
      </c>
      <c r="G164" s="33"/>
      <c r="H164" s="33"/>
      <c r="I164" s="33"/>
      <c r="J164" s="33"/>
      <c r="K164" s="33"/>
      <c r="L164" s="34"/>
      <c r="M164" s="187"/>
      <c r="N164" s="188"/>
      <c r="O164" s="67"/>
      <c r="P164" s="67"/>
      <c r="Q164" s="67"/>
      <c r="R164" s="67"/>
      <c r="S164" s="67"/>
      <c r="T164" s="68"/>
      <c r="U164" s="33"/>
      <c r="V164" s="33"/>
      <c r="W164" s="33"/>
      <c r="X164" s="33"/>
      <c r="Y164" s="33"/>
      <c r="Z164" s="33"/>
      <c r="AA164" s="33"/>
      <c r="AB164" s="33"/>
      <c r="AC164" s="33"/>
      <c r="AD164" s="33"/>
      <c r="AE164" s="33"/>
      <c r="AT164" s="19" t="s">
        <v>318</v>
      </c>
      <c r="AU164" s="19" t="s">
        <v>89</v>
      </c>
    </row>
    <row r="165" s="15" customFormat="1">
      <c r="A165" s="15"/>
      <c r="B165" s="210"/>
      <c r="C165" s="15"/>
      <c r="D165" s="172" t="s">
        <v>156</v>
      </c>
      <c r="E165" s="211" t="s">
        <v>3</v>
      </c>
      <c r="F165" s="212" t="s">
        <v>1413</v>
      </c>
      <c r="G165" s="15"/>
      <c r="H165" s="211" t="s">
        <v>3</v>
      </c>
      <c r="I165" s="15"/>
      <c r="J165" s="15"/>
      <c r="K165" s="15"/>
      <c r="L165" s="210"/>
      <c r="M165" s="213"/>
      <c r="N165" s="214"/>
      <c r="O165" s="214"/>
      <c r="P165" s="214"/>
      <c r="Q165" s="214"/>
      <c r="R165" s="214"/>
      <c r="S165" s="214"/>
      <c r="T165" s="215"/>
      <c r="U165" s="15"/>
      <c r="V165" s="15"/>
      <c r="W165" s="15"/>
      <c r="X165" s="15"/>
      <c r="Y165" s="15"/>
      <c r="Z165" s="15"/>
      <c r="AA165" s="15"/>
      <c r="AB165" s="15"/>
      <c r="AC165" s="15"/>
      <c r="AD165" s="15"/>
      <c r="AE165" s="15"/>
      <c r="AT165" s="211" t="s">
        <v>156</v>
      </c>
      <c r="AU165" s="211" t="s">
        <v>89</v>
      </c>
      <c r="AV165" s="15" t="s">
        <v>87</v>
      </c>
      <c r="AW165" s="15" t="s">
        <v>41</v>
      </c>
      <c r="AX165" s="15" t="s">
        <v>79</v>
      </c>
      <c r="AY165" s="211" t="s">
        <v>142</v>
      </c>
    </row>
    <row r="166" s="13" customFormat="1">
      <c r="A166" s="13"/>
      <c r="B166" s="171"/>
      <c r="C166" s="13"/>
      <c r="D166" s="172" t="s">
        <v>156</v>
      </c>
      <c r="E166" s="173" t="s">
        <v>3</v>
      </c>
      <c r="F166" s="174" t="s">
        <v>1483</v>
      </c>
      <c r="G166" s="13"/>
      <c r="H166" s="175">
        <v>117.88</v>
      </c>
      <c r="I166" s="13"/>
      <c r="J166" s="13"/>
      <c r="K166" s="13"/>
      <c r="L166" s="171"/>
      <c r="M166" s="176"/>
      <c r="N166" s="177"/>
      <c r="O166" s="177"/>
      <c r="P166" s="177"/>
      <c r="Q166" s="177"/>
      <c r="R166" s="177"/>
      <c r="S166" s="177"/>
      <c r="T166" s="178"/>
      <c r="U166" s="13"/>
      <c r="V166" s="13"/>
      <c r="W166" s="13"/>
      <c r="X166" s="13"/>
      <c r="Y166" s="13"/>
      <c r="Z166" s="13"/>
      <c r="AA166" s="13"/>
      <c r="AB166" s="13"/>
      <c r="AC166" s="13"/>
      <c r="AD166" s="13"/>
      <c r="AE166" s="13"/>
      <c r="AT166" s="173" t="s">
        <v>156</v>
      </c>
      <c r="AU166" s="173" t="s">
        <v>89</v>
      </c>
      <c r="AV166" s="13" t="s">
        <v>89</v>
      </c>
      <c r="AW166" s="13" t="s">
        <v>41</v>
      </c>
      <c r="AX166" s="13" t="s">
        <v>79</v>
      </c>
      <c r="AY166" s="173" t="s">
        <v>142</v>
      </c>
    </row>
    <row r="167" s="14" customFormat="1">
      <c r="A167" s="14"/>
      <c r="B167" s="179"/>
      <c r="C167" s="14"/>
      <c r="D167" s="172" t="s">
        <v>156</v>
      </c>
      <c r="E167" s="180" t="s">
        <v>3</v>
      </c>
      <c r="F167" s="181" t="s">
        <v>158</v>
      </c>
      <c r="G167" s="14"/>
      <c r="H167" s="182">
        <v>117.88</v>
      </c>
      <c r="I167" s="14"/>
      <c r="J167" s="14"/>
      <c r="K167" s="14"/>
      <c r="L167" s="179"/>
      <c r="M167" s="183"/>
      <c r="N167" s="184"/>
      <c r="O167" s="184"/>
      <c r="P167" s="184"/>
      <c r="Q167" s="184"/>
      <c r="R167" s="184"/>
      <c r="S167" s="184"/>
      <c r="T167" s="185"/>
      <c r="U167" s="14"/>
      <c r="V167" s="14"/>
      <c r="W167" s="14"/>
      <c r="X167" s="14"/>
      <c r="Y167" s="14"/>
      <c r="Z167" s="14"/>
      <c r="AA167" s="14"/>
      <c r="AB167" s="14"/>
      <c r="AC167" s="14"/>
      <c r="AD167" s="14"/>
      <c r="AE167" s="14"/>
      <c r="AT167" s="180" t="s">
        <v>156</v>
      </c>
      <c r="AU167" s="180" t="s">
        <v>89</v>
      </c>
      <c r="AV167" s="14" t="s">
        <v>151</v>
      </c>
      <c r="AW167" s="14" t="s">
        <v>41</v>
      </c>
      <c r="AX167" s="14" t="s">
        <v>87</v>
      </c>
      <c r="AY167" s="180" t="s">
        <v>142</v>
      </c>
    </row>
    <row r="168" s="2" customFormat="1" ht="24" customHeight="1">
      <c r="A168" s="33"/>
      <c r="B168" s="158"/>
      <c r="C168" s="159" t="s">
        <v>246</v>
      </c>
      <c r="D168" s="159" t="s">
        <v>145</v>
      </c>
      <c r="E168" s="160" t="s">
        <v>1484</v>
      </c>
      <c r="F168" s="161" t="s">
        <v>1485</v>
      </c>
      <c r="G168" s="162" t="s">
        <v>332</v>
      </c>
      <c r="H168" s="163">
        <v>4.96</v>
      </c>
      <c r="I168" s="164">
        <v>120</v>
      </c>
      <c r="J168" s="164">
        <f>ROUND(I168*H168,2)</f>
        <v>595.20000000000005</v>
      </c>
      <c r="K168" s="161" t="s">
        <v>316</v>
      </c>
      <c r="L168" s="34"/>
      <c r="M168" s="165" t="s">
        <v>3</v>
      </c>
      <c r="N168" s="166" t="s">
        <v>52</v>
      </c>
      <c r="O168" s="167">
        <v>0.38200000000000001</v>
      </c>
      <c r="P168" s="167">
        <f>O168*H168</f>
        <v>1.89472</v>
      </c>
      <c r="Q168" s="167">
        <v>0</v>
      </c>
      <c r="R168" s="167">
        <f>Q168*H168</f>
        <v>0</v>
      </c>
      <c r="S168" s="167">
        <v>0.050000000000000003</v>
      </c>
      <c r="T168" s="168">
        <f>S168*H168</f>
        <v>0.248</v>
      </c>
      <c r="U168" s="33"/>
      <c r="V168" s="33"/>
      <c r="W168" s="33"/>
      <c r="X168" s="33"/>
      <c r="Y168" s="33"/>
      <c r="Z168" s="33"/>
      <c r="AA168" s="33"/>
      <c r="AB168" s="33"/>
      <c r="AC168" s="33"/>
      <c r="AD168" s="33"/>
      <c r="AE168" s="33"/>
      <c r="AR168" s="169" t="s">
        <v>151</v>
      </c>
      <c r="AT168" s="169" t="s">
        <v>145</v>
      </c>
      <c r="AU168" s="169" t="s">
        <v>89</v>
      </c>
      <c r="AY168" s="19" t="s">
        <v>142</v>
      </c>
      <c r="BE168" s="170">
        <f>IF(N168="základní",J168,0)</f>
        <v>0</v>
      </c>
      <c r="BF168" s="170">
        <f>IF(N168="snížená",J168,0)</f>
        <v>0</v>
      </c>
      <c r="BG168" s="170">
        <f>IF(N168="zákl. přenesená",J168,0)</f>
        <v>595.20000000000005</v>
      </c>
      <c r="BH168" s="170">
        <f>IF(N168="sníž. přenesená",J168,0)</f>
        <v>0</v>
      </c>
      <c r="BI168" s="170">
        <f>IF(N168="nulová",J168,0)</f>
        <v>0</v>
      </c>
      <c r="BJ168" s="19" t="s">
        <v>151</v>
      </c>
      <c r="BK168" s="170">
        <f>ROUND(I168*H168,2)</f>
        <v>595.20000000000005</v>
      </c>
      <c r="BL168" s="19" t="s">
        <v>151</v>
      </c>
      <c r="BM168" s="169" t="s">
        <v>1486</v>
      </c>
    </row>
    <row r="169" s="15" customFormat="1">
      <c r="A169" s="15"/>
      <c r="B169" s="210"/>
      <c r="C169" s="15"/>
      <c r="D169" s="172" t="s">
        <v>156</v>
      </c>
      <c r="E169" s="211" t="s">
        <v>3</v>
      </c>
      <c r="F169" s="212" t="s">
        <v>1475</v>
      </c>
      <c r="G169" s="15"/>
      <c r="H169" s="211" t="s">
        <v>3</v>
      </c>
      <c r="I169" s="15"/>
      <c r="J169" s="15"/>
      <c r="K169" s="15"/>
      <c r="L169" s="210"/>
      <c r="M169" s="213"/>
      <c r="N169" s="214"/>
      <c r="O169" s="214"/>
      <c r="P169" s="214"/>
      <c r="Q169" s="214"/>
      <c r="R169" s="214"/>
      <c r="S169" s="214"/>
      <c r="T169" s="215"/>
      <c r="U169" s="15"/>
      <c r="V169" s="15"/>
      <c r="W169" s="15"/>
      <c r="X169" s="15"/>
      <c r="Y169" s="15"/>
      <c r="Z169" s="15"/>
      <c r="AA169" s="15"/>
      <c r="AB169" s="15"/>
      <c r="AC169" s="15"/>
      <c r="AD169" s="15"/>
      <c r="AE169" s="15"/>
      <c r="AT169" s="211" t="s">
        <v>156</v>
      </c>
      <c r="AU169" s="211" t="s">
        <v>89</v>
      </c>
      <c r="AV169" s="15" t="s">
        <v>87</v>
      </c>
      <c r="AW169" s="15" t="s">
        <v>41</v>
      </c>
      <c r="AX169" s="15" t="s">
        <v>79</v>
      </c>
      <c r="AY169" s="211" t="s">
        <v>142</v>
      </c>
    </row>
    <row r="170" s="13" customFormat="1">
      <c r="A170" s="13"/>
      <c r="B170" s="171"/>
      <c r="C170" s="13"/>
      <c r="D170" s="172" t="s">
        <v>156</v>
      </c>
      <c r="E170" s="173" t="s">
        <v>3</v>
      </c>
      <c r="F170" s="174" t="s">
        <v>1476</v>
      </c>
      <c r="G170" s="13"/>
      <c r="H170" s="175">
        <v>4.96</v>
      </c>
      <c r="I170" s="13"/>
      <c r="J170" s="13"/>
      <c r="K170" s="13"/>
      <c r="L170" s="171"/>
      <c r="M170" s="176"/>
      <c r="N170" s="177"/>
      <c r="O170" s="177"/>
      <c r="P170" s="177"/>
      <c r="Q170" s="177"/>
      <c r="R170" s="177"/>
      <c r="S170" s="177"/>
      <c r="T170" s="178"/>
      <c r="U170" s="13"/>
      <c r="V170" s="13"/>
      <c r="W170" s="13"/>
      <c r="X170" s="13"/>
      <c r="Y170" s="13"/>
      <c r="Z170" s="13"/>
      <c r="AA170" s="13"/>
      <c r="AB170" s="13"/>
      <c r="AC170" s="13"/>
      <c r="AD170" s="13"/>
      <c r="AE170" s="13"/>
      <c r="AT170" s="173" t="s">
        <v>156</v>
      </c>
      <c r="AU170" s="173" t="s">
        <v>89</v>
      </c>
      <c r="AV170" s="13" t="s">
        <v>89</v>
      </c>
      <c r="AW170" s="13" t="s">
        <v>41</v>
      </c>
      <c r="AX170" s="13" t="s">
        <v>79</v>
      </c>
      <c r="AY170" s="173" t="s">
        <v>142</v>
      </c>
    </row>
    <row r="171" s="14" customFormat="1">
      <c r="A171" s="14"/>
      <c r="B171" s="179"/>
      <c r="C171" s="14"/>
      <c r="D171" s="172" t="s">
        <v>156</v>
      </c>
      <c r="E171" s="180" t="s">
        <v>3</v>
      </c>
      <c r="F171" s="181" t="s">
        <v>158</v>
      </c>
      <c r="G171" s="14"/>
      <c r="H171" s="182">
        <v>4.96</v>
      </c>
      <c r="I171" s="14"/>
      <c r="J171" s="14"/>
      <c r="K171" s="14"/>
      <c r="L171" s="179"/>
      <c r="M171" s="183"/>
      <c r="N171" s="184"/>
      <c r="O171" s="184"/>
      <c r="P171" s="184"/>
      <c r="Q171" s="184"/>
      <c r="R171" s="184"/>
      <c r="S171" s="184"/>
      <c r="T171" s="185"/>
      <c r="U171" s="14"/>
      <c r="V171" s="14"/>
      <c r="W171" s="14"/>
      <c r="X171" s="14"/>
      <c r="Y171" s="14"/>
      <c r="Z171" s="14"/>
      <c r="AA171" s="14"/>
      <c r="AB171" s="14"/>
      <c r="AC171" s="14"/>
      <c r="AD171" s="14"/>
      <c r="AE171" s="14"/>
      <c r="AT171" s="180" t="s">
        <v>156</v>
      </c>
      <c r="AU171" s="180" t="s">
        <v>89</v>
      </c>
      <c r="AV171" s="14" t="s">
        <v>151</v>
      </c>
      <c r="AW171" s="14" t="s">
        <v>41</v>
      </c>
      <c r="AX171" s="14" t="s">
        <v>87</v>
      </c>
      <c r="AY171" s="180" t="s">
        <v>142</v>
      </c>
    </row>
    <row r="172" s="12" customFormat="1" ht="22.8" customHeight="1">
      <c r="A172" s="12"/>
      <c r="B172" s="146"/>
      <c r="C172" s="12"/>
      <c r="D172" s="147" t="s">
        <v>78</v>
      </c>
      <c r="E172" s="156" t="s">
        <v>649</v>
      </c>
      <c r="F172" s="156" t="s">
        <v>650</v>
      </c>
      <c r="G172" s="12"/>
      <c r="H172" s="12"/>
      <c r="I172" s="12"/>
      <c r="J172" s="157">
        <f>BK172</f>
        <v>7439.8199999999997</v>
      </c>
      <c r="K172" s="12"/>
      <c r="L172" s="146"/>
      <c r="M172" s="150"/>
      <c r="N172" s="151"/>
      <c r="O172" s="151"/>
      <c r="P172" s="152">
        <f>SUM(P173:P182)</f>
        <v>10.879715000000001</v>
      </c>
      <c r="Q172" s="151"/>
      <c r="R172" s="152">
        <f>SUM(R173:R182)</f>
        <v>0</v>
      </c>
      <c r="S172" s="151"/>
      <c r="T172" s="153">
        <f>SUM(T173:T182)</f>
        <v>0</v>
      </c>
      <c r="U172" s="12"/>
      <c r="V172" s="12"/>
      <c r="W172" s="12"/>
      <c r="X172" s="12"/>
      <c r="Y172" s="12"/>
      <c r="Z172" s="12"/>
      <c r="AA172" s="12"/>
      <c r="AB172" s="12"/>
      <c r="AC172" s="12"/>
      <c r="AD172" s="12"/>
      <c r="AE172" s="12"/>
      <c r="AR172" s="147" t="s">
        <v>87</v>
      </c>
      <c r="AT172" s="154" t="s">
        <v>78</v>
      </c>
      <c r="AU172" s="154" t="s">
        <v>87</v>
      </c>
      <c r="AY172" s="147" t="s">
        <v>142</v>
      </c>
      <c r="BK172" s="155">
        <f>SUM(BK173:BK182)</f>
        <v>7439.8199999999997</v>
      </c>
    </row>
    <row r="173" s="2" customFormat="1" ht="24" customHeight="1">
      <c r="A173" s="33"/>
      <c r="B173" s="158"/>
      <c r="C173" s="159" t="s">
        <v>8</v>
      </c>
      <c r="D173" s="159" t="s">
        <v>145</v>
      </c>
      <c r="E173" s="160" t="s">
        <v>1487</v>
      </c>
      <c r="F173" s="161" t="s">
        <v>1488</v>
      </c>
      <c r="G173" s="162" t="s">
        <v>354</v>
      </c>
      <c r="H173" s="163">
        <v>2.569</v>
      </c>
      <c r="I173" s="164">
        <v>1260</v>
      </c>
      <c r="J173" s="164">
        <f>ROUND(I173*H173,2)</f>
        <v>3236.9400000000001</v>
      </c>
      <c r="K173" s="161" t="s">
        <v>316</v>
      </c>
      <c r="L173" s="34"/>
      <c r="M173" s="165" t="s">
        <v>3</v>
      </c>
      <c r="N173" s="166" t="s">
        <v>52</v>
      </c>
      <c r="O173" s="167">
        <v>3.8900000000000001</v>
      </c>
      <c r="P173" s="167">
        <f>O173*H173</f>
        <v>9.9934100000000008</v>
      </c>
      <c r="Q173" s="167">
        <v>0</v>
      </c>
      <c r="R173" s="167">
        <f>Q173*H173</f>
        <v>0</v>
      </c>
      <c r="S173" s="167">
        <v>0</v>
      </c>
      <c r="T173" s="168">
        <f>S173*H173</f>
        <v>0</v>
      </c>
      <c r="U173" s="33"/>
      <c r="V173" s="33"/>
      <c r="W173" s="33"/>
      <c r="X173" s="33"/>
      <c r="Y173" s="33"/>
      <c r="Z173" s="33"/>
      <c r="AA173" s="33"/>
      <c r="AB173" s="33"/>
      <c r="AC173" s="33"/>
      <c r="AD173" s="33"/>
      <c r="AE173" s="33"/>
      <c r="AR173" s="169" t="s">
        <v>151</v>
      </c>
      <c r="AT173" s="169" t="s">
        <v>145</v>
      </c>
      <c r="AU173" s="169" t="s">
        <v>89</v>
      </c>
      <c r="AY173" s="19" t="s">
        <v>142</v>
      </c>
      <c r="BE173" s="170">
        <f>IF(N173="základní",J173,0)</f>
        <v>0</v>
      </c>
      <c r="BF173" s="170">
        <f>IF(N173="snížená",J173,0)</f>
        <v>0</v>
      </c>
      <c r="BG173" s="170">
        <f>IF(N173="zákl. přenesená",J173,0)</f>
        <v>3236.9400000000001</v>
      </c>
      <c r="BH173" s="170">
        <f>IF(N173="sníž. přenesená",J173,0)</f>
        <v>0</v>
      </c>
      <c r="BI173" s="170">
        <f>IF(N173="nulová",J173,0)</f>
        <v>0</v>
      </c>
      <c r="BJ173" s="19" t="s">
        <v>151</v>
      </c>
      <c r="BK173" s="170">
        <f>ROUND(I173*H173,2)</f>
        <v>3236.9400000000001</v>
      </c>
      <c r="BL173" s="19" t="s">
        <v>151</v>
      </c>
      <c r="BM173" s="169" t="s">
        <v>1489</v>
      </c>
    </row>
    <row r="174" s="2" customFormat="1">
      <c r="A174" s="33"/>
      <c r="B174" s="34"/>
      <c r="C174" s="33"/>
      <c r="D174" s="172" t="s">
        <v>318</v>
      </c>
      <c r="E174" s="33"/>
      <c r="F174" s="186" t="s">
        <v>1490</v>
      </c>
      <c r="G174" s="33"/>
      <c r="H174" s="33"/>
      <c r="I174" s="33"/>
      <c r="J174" s="33"/>
      <c r="K174" s="33"/>
      <c r="L174" s="34"/>
      <c r="M174" s="187"/>
      <c r="N174" s="188"/>
      <c r="O174" s="67"/>
      <c r="P174" s="67"/>
      <c r="Q174" s="67"/>
      <c r="R174" s="67"/>
      <c r="S174" s="67"/>
      <c r="T174" s="68"/>
      <c r="U174" s="33"/>
      <c r="V174" s="33"/>
      <c r="W174" s="33"/>
      <c r="X174" s="33"/>
      <c r="Y174" s="33"/>
      <c r="Z174" s="33"/>
      <c r="AA174" s="33"/>
      <c r="AB174" s="33"/>
      <c r="AC174" s="33"/>
      <c r="AD174" s="33"/>
      <c r="AE174" s="33"/>
      <c r="AT174" s="19" t="s">
        <v>318</v>
      </c>
      <c r="AU174" s="19" t="s">
        <v>89</v>
      </c>
    </row>
    <row r="175" s="2" customFormat="1" ht="24" customHeight="1">
      <c r="A175" s="33"/>
      <c r="B175" s="158"/>
      <c r="C175" s="159" t="s">
        <v>256</v>
      </c>
      <c r="D175" s="159" t="s">
        <v>145</v>
      </c>
      <c r="E175" s="160" t="s">
        <v>1491</v>
      </c>
      <c r="F175" s="161" t="s">
        <v>1492</v>
      </c>
      <c r="G175" s="162" t="s">
        <v>354</v>
      </c>
      <c r="H175" s="163">
        <v>38.534999999999997</v>
      </c>
      <c r="I175" s="164">
        <v>10.4</v>
      </c>
      <c r="J175" s="164">
        <f>ROUND(I175*H175,2)</f>
        <v>400.75999999999999</v>
      </c>
      <c r="K175" s="161" t="s">
        <v>316</v>
      </c>
      <c r="L175" s="34"/>
      <c r="M175" s="165" t="s">
        <v>3</v>
      </c>
      <c r="N175" s="166" t="s">
        <v>52</v>
      </c>
      <c r="O175" s="167">
        <v>0.0060000000000000001</v>
      </c>
      <c r="P175" s="167">
        <f>O175*H175</f>
        <v>0.23120999999999997</v>
      </c>
      <c r="Q175" s="167">
        <v>0</v>
      </c>
      <c r="R175" s="167">
        <f>Q175*H175</f>
        <v>0</v>
      </c>
      <c r="S175" s="167">
        <v>0</v>
      </c>
      <c r="T175" s="168">
        <f>S175*H175</f>
        <v>0</v>
      </c>
      <c r="U175" s="33"/>
      <c r="V175" s="33"/>
      <c r="W175" s="33"/>
      <c r="X175" s="33"/>
      <c r="Y175" s="33"/>
      <c r="Z175" s="33"/>
      <c r="AA175" s="33"/>
      <c r="AB175" s="33"/>
      <c r="AC175" s="33"/>
      <c r="AD175" s="33"/>
      <c r="AE175" s="33"/>
      <c r="AR175" s="169" t="s">
        <v>151</v>
      </c>
      <c r="AT175" s="169" t="s">
        <v>145</v>
      </c>
      <c r="AU175" s="169" t="s">
        <v>89</v>
      </c>
      <c r="AY175" s="19" t="s">
        <v>142</v>
      </c>
      <c r="BE175" s="170">
        <f>IF(N175="základní",J175,0)</f>
        <v>0</v>
      </c>
      <c r="BF175" s="170">
        <f>IF(N175="snížená",J175,0)</f>
        <v>0</v>
      </c>
      <c r="BG175" s="170">
        <f>IF(N175="zákl. přenesená",J175,0)</f>
        <v>400.75999999999999</v>
      </c>
      <c r="BH175" s="170">
        <f>IF(N175="sníž. přenesená",J175,0)</f>
        <v>0</v>
      </c>
      <c r="BI175" s="170">
        <f>IF(N175="nulová",J175,0)</f>
        <v>0</v>
      </c>
      <c r="BJ175" s="19" t="s">
        <v>151</v>
      </c>
      <c r="BK175" s="170">
        <f>ROUND(I175*H175,2)</f>
        <v>400.75999999999999</v>
      </c>
      <c r="BL175" s="19" t="s">
        <v>151</v>
      </c>
      <c r="BM175" s="169" t="s">
        <v>1493</v>
      </c>
    </row>
    <row r="176" s="2" customFormat="1">
      <c r="A176" s="33"/>
      <c r="B176" s="34"/>
      <c r="C176" s="33"/>
      <c r="D176" s="172" t="s">
        <v>318</v>
      </c>
      <c r="E176" s="33"/>
      <c r="F176" s="186" t="s">
        <v>1494</v>
      </c>
      <c r="G176" s="33"/>
      <c r="H176" s="33"/>
      <c r="I176" s="33"/>
      <c r="J176" s="33"/>
      <c r="K176" s="33"/>
      <c r="L176" s="34"/>
      <c r="M176" s="187"/>
      <c r="N176" s="188"/>
      <c r="O176" s="67"/>
      <c r="P176" s="67"/>
      <c r="Q176" s="67"/>
      <c r="R176" s="67"/>
      <c r="S176" s="67"/>
      <c r="T176" s="68"/>
      <c r="U176" s="33"/>
      <c r="V176" s="33"/>
      <c r="W176" s="33"/>
      <c r="X176" s="33"/>
      <c r="Y176" s="33"/>
      <c r="Z176" s="33"/>
      <c r="AA176" s="33"/>
      <c r="AB176" s="33"/>
      <c r="AC176" s="33"/>
      <c r="AD176" s="33"/>
      <c r="AE176" s="33"/>
      <c r="AT176" s="19" t="s">
        <v>318</v>
      </c>
      <c r="AU176" s="19" t="s">
        <v>89</v>
      </c>
    </row>
    <row r="177" s="13" customFormat="1">
      <c r="A177" s="13"/>
      <c r="B177" s="171"/>
      <c r="C177" s="13"/>
      <c r="D177" s="172" t="s">
        <v>156</v>
      </c>
      <c r="E177" s="173" t="s">
        <v>3</v>
      </c>
      <c r="F177" s="174" t="s">
        <v>1495</v>
      </c>
      <c r="G177" s="13"/>
      <c r="H177" s="175">
        <v>38.534999999999997</v>
      </c>
      <c r="I177" s="13"/>
      <c r="J177" s="13"/>
      <c r="K177" s="13"/>
      <c r="L177" s="171"/>
      <c r="M177" s="176"/>
      <c r="N177" s="177"/>
      <c r="O177" s="177"/>
      <c r="P177" s="177"/>
      <c r="Q177" s="177"/>
      <c r="R177" s="177"/>
      <c r="S177" s="177"/>
      <c r="T177" s="178"/>
      <c r="U177" s="13"/>
      <c r="V177" s="13"/>
      <c r="W177" s="13"/>
      <c r="X177" s="13"/>
      <c r="Y177" s="13"/>
      <c r="Z177" s="13"/>
      <c r="AA177" s="13"/>
      <c r="AB177" s="13"/>
      <c r="AC177" s="13"/>
      <c r="AD177" s="13"/>
      <c r="AE177" s="13"/>
      <c r="AT177" s="173" t="s">
        <v>156</v>
      </c>
      <c r="AU177" s="173" t="s">
        <v>89</v>
      </c>
      <c r="AV177" s="13" t="s">
        <v>89</v>
      </c>
      <c r="AW177" s="13" t="s">
        <v>41</v>
      </c>
      <c r="AX177" s="13" t="s">
        <v>79</v>
      </c>
      <c r="AY177" s="173" t="s">
        <v>142</v>
      </c>
    </row>
    <row r="178" s="14" customFormat="1">
      <c r="A178" s="14"/>
      <c r="B178" s="179"/>
      <c r="C178" s="14"/>
      <c r="D178" s="172" t="s">
        <v>156</v>
      </c>
      <c r="E178" s="180" t="s">
        <v>3</v>
      </c>
      <c r="F178" s="181" t="s">
        <v>158</v>
      </c>
      <c r="G178" s="14"/>
      <c r="H178" s="182">
        <v>38.534999999999997</v>
      </c>
      <c r="I178" s="14"/>
      <c r="J178" s="14"/>
      <c r="K178" s="14"/>
      <c r="L178" s="179"/>
      <c r="M178" s="183"/>
      <c r="N178" s="184"/>
      <c r="O178" s="184"/>
      <c r="P178" s="184"/>
      <c r="Q178" s="184"/>
      <c r="R178" s="184"/>
      <c r="S178" s="184"/>
      <c r="T178" s="185"/>
      <c r="U178" s="14"/>
      <c r="V178" s="14"/>
      <c r="W178" s="14"/>
      <c r="X178" s="14"/>
      <c r="Y178" s="14"/>
      <c r="Z178" s="14"/>
      <c r="AA178" s="14"/>
      <c r="AB178" s="14"/>
      <c r="AC178" s="14"/>
      <c r="AD178" s="14"/>
      <c r="AE178" s="14"/>
      <c r="AT178" s="180" t="s">
        <v>156</v>
      </c>
      <c r="AU178" s="180" t="s">
        <v>89</v>
      </c>
      <c r="AV178" s="14" t="s">
        <v>151</v>
      </c>
      <c r="AW178" s="14" t="s">
        <v>41</v>
      </c>
      <c r="AX178" s="14" t="s">
        <v>87</v>
      </c>
      <c r="AY178" s="180" t="s">
        <v>142</v>
      </c>
    </row>
    <row r="179" s="2" customFormat="1" ht="16.5" customHeight="1">
      <c r="A179" s="33"/>
      <c r="B179" s="158"/>
      <c r="C179" s="159" t="s">
        <v>260</v>
      </c>
      <c r="D179" s="159" t="s">
        <v>145</v>
      </c>
      <c r="E179" s="160" t="s">
        <v>1496</v>
      </c>
      <c r="F179" s="161" t="s">
        <v>1497</v>
      </c>
      <c r="G179" s="162" t="s">
        <v>354</v>
      </c>
      <c r="H179" s="163">
        <v>2.569</v>
      </c>
      <c r="I179" s="164">
        <v>340</v>
      </c>
      <c r="J179" s="164">
        <f>ROUND(I179*H179,2)</f>
        <v>873.46000000000004</v>
      </c>
      <c r="K179" s="161" t="s">
        <v>316</v>
      </c>
      <c r="L179" s="34"/>
      <c r="M179" s="165" t="s">
        <v>3</v>
      </c>
      <c r="N179" s="166" t="s">
        <v>52</v>
      </c>
      <c r="O179" s="167">
        <v>0.255</v>
      </c>
      <c r="P179" s="167">
        <f>O179*H179</f>
        <v>0.65509499999999998</v>
      </c>
      <c r="Q179" s="167">
        <v>0</v>
      </c>
      <c r="R179" s="167">
        <f>Q179*H179</f>
        <v>0</v>
      </c>
      <c r="S179" s="167">
        <v>0</v>
      </c>
      <c r="T179" s="168">
        <f>S179*H179</f>
        <v>0</v>
      </c>
      <c r="U179" s="33"/>
      <c r="V179" s="33"/>
      <c r="W179" s="33"/>
      <c r="X179" s="33"/>
      <c r="Y179" s="33"/>
      <c r="Z179" s="33"/>
      <c r="AA179" s="33"/>
      <c r="AB179" s="33"/>
      <c r="AC179" s="33"/>
      <c r="AD179" s="33"/>
      <c r="AE179" s="33"/>
      <c r="AR179" s="169" t="s">
        <v>151</v>
      </c>
      <c r="AT179" s="169" t="s">
        <v>145</v>
      </c>
      <c r="AU179" s="169" t="s">
        <v>89</v>
      </c>
      <c r="AY179" s="19" t="s">
        <v>142</v>
      </c>
      <c r="BE179" s="170">
        <f>IF(N179="základní",J179,0)</f>
        <v>0</v>
      </c>
      <c r="BF179" s="170">
        <f>IF(N179="snížená",J179,0)</f>
        <v>0</v>
      </c>
      <c r="BG179" s="170">
        <f>IF(N179="zákl. přenesená",J179,0)</f>
        <v>873.46000000000004</v>
      </c>
      <c r="BH179" s="170">
        <f>IF(N179="sníž. přenesená",J179,0)</f>
        <v>0</v>
      </c>
      <c r="BI179" s="170">
        <f>IF(N179="nulová",J179,0)</f>
        <v>0</v>
      </c>
      <c r="BJ179" s="19" t="s">
        <v>151</v>
      </c>
      <c r="BK179" s="170">
        <f>ROUND(I179*H179,2)</f>
        <v>873.46000000000004</v>
      </c>
      <c r="BL179" s="19" t="s">
        <v>151</v>
      </c>
      <c r="BM179" s="169" t="s">
        <v>1498</v>
      </c>
    </row>
    <row r="180" s="2" customFormat="1">
      <c r="A180" s="33"/>
      <c r="B180" s="34"/>
      <c r="C180" s="33"/>
      <c r="D180" s="172" t="s">
        <v>318</v>
      </c>
      <c r="E180" s="33"/>
      <c r="F180" s="186" t="s">
        <v>1499</v>
      </c>
      <c r="G180" s="33"/>
      <c r="H180" s="33"/>
      <c r="I180" s="33"/>
      <c r="J180" s="33"/>
      <c r="K180" s="33"/>
      <c r="L180" s="34"/>
      <c r="M180" s="187"/>
      <c r="N180" s="188"/>
      <c r="O180" s="67"/>
      <c r="P180" s="67"/>
      <c r="Q180" s="67"/>
      <c r="R180" s="67"/>
      <c r="S180" s="67"/>
      <c r="T180" s="68"/>
      <c r="U180" s="33"/>
      <c r="V180" s="33"/>
      <c r="W180" s="33"/>
      <c r="X180" s="33"/>
      <c r="Y180" s="33"/>
      <c r="Z180" s="33"/>
      <c r="AA180" s="33"/>
      <c r="AB180" s="33"/>
      <c r="AC180" s="33"/>
      <c r="AD180" s="33"/>
      <c r="AE180" s="33"/>
      <c r="AT180" s="19" t="s">
        <v>318</v>
      </c>
      <c r="AU180" s="19" t="s">
        <v>89</v>
      </c>
    </row>
    <row r="181" s="2" customFormat="1" ht="24" customHeight="1">
      <c r="A181" s="33"/>
      <c r="B181" s="158"/>
      <c r="C181" s="159" t="s">
        <v>265</v>
      </c>
      <c r="D181" s="159" t="s">
        <v>145</v>
      </c>
      <c r="E181" s="160" t="s">
        <v>652</v>
      </c>
      <c r="F181" s="161" t="s">
        <v>653</v>
      </c>
      <c r="G181" s="162" t="s">
        <v>354</v>
      </c>
      <c r="H181" s="163">
        <v>2.569</v>
      </c>
      <c r="I181" s="164">
        <v>1140</v>
      </c>
      <c r="J181" s="164">
        <f>ROUND(I181*H181,2)</f>
        <v>2928.6599999999999</v>
      </c>
      <c r="K181" s="161" t="s">
        <v>316</v>
      </c>
      <c r="L181" s="34"/>
      <c r="M181" s="165" t="s">
        <v>3</v>
      </c>
      <c r="N181" s="166" t="s">
        <v>52</v>
      </c>
      <c r="O181" s="167">
        <v>0</v>
      </c>
      <c r="P181" s="167">
        <f>O181*H181</f>
        <v>0</v>
      </c>
      <c r="Q181" s="167">
        <v>0</v>
      </c>
      <c r="R181" s="167">
        <f>Q181*H181</f>
        <v>0</v>
      </c>
      <c r="S181" s="167">
        <v>0</v>
      </c>
      <c r="T181" s="168">
        <f>S181*H181</f>
        <v>0</v>
      </c>
      <c r="U181" s="33"/>
      <c r="V181" s="33"/>
      <c r="W181" s="33"/>
      <c r="X181" s="33"/>
      <c r="Y181" s="33"/>
      <c r="Z181" s="33"/>
      <c r="AA181" s="33"/>
      <c r="AB181" s="33"/>
      <c r="AC181" s="33"/>
      <c r="AD181" s="33"/>
      <c r="AE181" s="33"/>
      <c r="AR181" s="169" t="s">
        <v>151</v>
      </c>
      <c r="AT181" s="169" t="s">
        <v>145</v>
      </c>
      <c r="AU181" s="169" t="s">
        <v>89</v>
      </c>
      <c r="AY181" s="19" t="s">
        <v>142</v>
      </c>
      <c r="BE181" s="170">
        <f>IF(N181="základní",J181,0)</f>
        <v>0</v>
      </c>
      <c r="BF181" s="170">
        <f>IF(N181="snížená",J181,0)</f>
        <v>0</v>
      </c>
      <c r="BG181" s="170">
        <f>IF(N181="zákl. přenesená",J181,0)</f>
        <v>2928.6599999999999</v>
      </c>
      <c r="BH181" s="170">
        <f>IF(N181="sníž. přenesená",J181,0)</f>
        <v>0</v>
      </c>
      <c r="BI181" s="170">
        <f>IF(N181="nulová",J181,0)</f>
        <v>0</v>
      </c>
      <c r="BJ181" s="19" t="s">
        <v>151</v>
      </c>
      <c r="BK181" s="170">
        <f>ROUND(I181*H181,2)</f>
        <v>2928.6599999999999</v>
      </c>
      <c r="BL181" s="19" t="s">
        <v>151</v>
      </c>
      <c r="BM181" s="169" t="s">
        <v>1500</v>
      </c>
    </row>
    <row r="182" s="2" customFormat="1">
      <c r="A182" s="33"/>
      <c r="B182" s="34"/>
      <c r="C182" s="33"/>
      <c r="D182" s="172" t="s">
        <v>318</v>
      </c>
      <c r="E182" s="33"/>
      <c r="F182" s="186" t="s">
        <v>655</v>
      </c>
      <c r="G182" s="33"/>
      <c r="H182" s="33"/>
      <c r="I182" s="33"/>
      <c r="J182" s="33"/>
      <c r="K182" s="33"/>
      <c r="L182" s="34"/>
      <c r="M182" s="187"/>
      <c r="N182" s="188"/>
      <c r="O182" s="67"/>
      <c r="P182" s="67"/>
      <c r="Q182" s="67"/>
      <c r="R182" s="67"/>
      <c r="S182" s="67"/>
      <c r="T182" s="68"/>
      <c r="U182" s="33"/>
      <c r="V182" s="33"/>
      <c r="W182" s="33"/>
      <c r="X182" s="33"/>
      <c r="Y182" s="33"/>
      <c r="Z182" s="33"/>
      <c r="AA182" s="33"/>
      <c r="AB182" s="33"/>
      <c r="AC182" s="33"/>
      <c r="AD182" s="33"/>
      <c r="AE182" s="33"/>
      <c r="AT182" s="19" t="s">
        <v>318</v>
      </c>
      <c r="AU182" s="19" t="s">
        <v>89</v>
      </c>
    </row>
    <row r="183" s="12" customFormat="1" ht="22.8" customHeight="1">
      <c r="A183" s="12"/>
      <c r="B183" s="146"/>
      <c r="C183" s="12"/>
      <c r="D183" s="147" t="s">
        <v>78</v>
      </c>
      <c r="E183" s="156" t="s">
        <v>668</v>
      </c>
      <c r="F183" s="156" t="s">
        <v>669</v>
      </c>
      <c r="G183" s="12"/>
      <c r="H183" s="12"/>
      <c r="I183" s="12"/>
      <c r="J183" s="157">
        <f>BK183</f>
        <v>464.54000000000002</v>
      </c>
      <c r="K183" s="12"/>
      <c r="L183" s="146"/>
      <c r="M183" s="150"/>
      <c r="N183" s="151"/>
      <c r="O183" s="151"/>
      <c r="P183" s="152">
        <f>SUM(P184:P185)</f>
        <v>0.512934</v>
      </c>
      <c r="Q183" s="151"/>
      <c r="R183" s="152">
        <f>SUM(R184:R185)</f>
        <v>0</v>
      </c>
      <c r="S183" s="151"/>
      <c r="T183" s="153">
        <f>SUM(T184:T185)</f>
        <v>0</v>
      </c>
      <c r="U183" s="12"/>
      <c r="V183" s="12"/>
      <c r="W183" s="12"/>
      <c r="X183" s="12"/>
      <c r="Y183" s="12"/>
      <c r="Z183" s="12"/>
      <c r="AA183" s="12"/>
      <c r="AB183" s="12"/>
      <c r="AC183" s="12"/>
      <c r="AD183" s="12"/>
      <c r="AE183" s="12"/>
      <c r="AR183" s="147" t="s">
        <v>87</v>
      </c>
      <c r="AT183" s="154" t="s">
        <v>78</v>
      </c>
      <c r="AU183" s="154" t="s">
        <v>87</v>
      </c>
      <c r="AY183" s="147" t="s">
        <v>142</v>
      </c>
      <c r="BK183" s="155">
        <f>SUM(BK184:BK185)</f>
        <v>464.54000000000002</v>
      </c>
    </row>
    <row r="184" s="2" customFormat="1" ht="24" customHeight="1">
      <c r="A184" s="33"/>
      <c r="B184" s="158"/>
      <c r="C184" s="159" t="s">
        <v>269</v>
      </c>
      <c r="D184" s="159" t="s">
        <v>145</v>
      </c>
      <c r="E184" s="160" t="s">
        <v>1501</v>
      </c>
      <c r="F184" s="161" t="s">
        <v>1502</v>
      </c>
      <c r="G184" s="162" t="s">
        <v>354</v>
      </c>
      <c r="H184" s="163">
        <v>1.613</v>
      </c>
      <c r="I184" s="164">
        <v>288</v>
      </c>
      <c r="J184" s="164">
        <f>ROUND(I184*H184,2)</f>
        <v>464.54000000000002</v>
      </c>
      <c r="K184" s="161" t="s">
        <v>316</v>
      </c>
      <c r="L184" s="34"/>
      <c r="M184" s="165" t="s">
        <v>3</v>
      </c>
      <c r="N184" s="166" t="s">
        <v>52</v>
      </c>
      <c r="O184" s="167">
        <v>0.318</v>
      </c>
      <c r="P184" s="167">
        <f>O184*H184</f>
        <v>0.512934</v>
      </c>
      <c r="Q184" s="167">
        <v>0</v>
      </c>
      <c r="R184" s="167">
        <f>Q184*H184</f>
        <v>0</v>
      </c>
      <c r="S184" s="167">
        <v>0</v>
      </c>
      <c r="T184" s="168">
        <f>S184*H184</f>
        <v>0</v>
      </c>
      <c r="U184" s="33"/>
      <c r="V184" s="33"/>
      <c r="W184" s="33"/>
      <c r="X184" s="33"/>
      <c r="Y184" s="33"/>
      <c r="Z184" s="33"/>
      <c r="AA184" s="33"/>
      <c r="AB184" s="33"/>
      <c r="AC184" s="33"/>
      <c r="AD184" s="33"/>
      <c r="AE184" s="33"/>
      <c r="AR184" s="169" t="s">
        <v>151</v>
      </c>
      <c r="AT184" s="169" t="s">
        <v>145</v>
      </c>
      <c r="AU184" s="169" t="s">
        <v>89</v>
      </c>
      <c r="AY184" s="19" t="s">
        <v>142</v>
      </c>
      <c r="BE184" s="170">
        <f>IF(N184="základní",J184,0)</f>
        <v>0</v>
      </c>
      <c r="BF184" s="170">
        <f>IF(N184="snížená",J184,0)</f>
        <v>0</v>
      </c>
      <c r="BG184" s="170">
        <f>IF(N184="zákl. přenesená",J184,0)</f>
        <v>464.54000000000002</v>
      </c>
      <c r="BH184" s="170">
        <f>IF(N184="sníž. přenesená",J184,0)</f>
        <v>0</v>
      </c>
      <c r="BI184" s="170">
        <f>IF(N184="nulová",J184,0)</f>
        <v>0</v>
      </c>
      <c r="BJ184" s="19" t="s">
        <v>151</v>
      </c>
      <c r="BK184" s="170">
        <f>ROUND(I184*H184,2)</f>
        <v>464.54000000000002</v>
      </c>
      <c r="BL184" s="19" t="s">
        <v>151</v>
      </c>
      <c r="BM184" s="169" t="s">
        <v>1503</v>
      </c>
    </row>
    <row r="185" s="2" customFormat="1">
      <c r="A185" s="33"/>
      <c r="B185" s="34"/>
      <c r="C185" s="33"/>
      <c r="D185" s="172" t="s">
        <v>318</v>
      </c>
      <c r="E185" s="33"/>
      <c r="F185" s="186" t="s">
        <v>1504</v>
      </c>
      <c r="G185" s="33"/>
      <c r="H185" s="33"/>
      <c r="I185" s="33"/>
      <c r="J185" s="33"/>
      <c r="K185" s="33"/>
      <c r="L185" s="34"/>
      <c r="M185" s="187"/>
      <c r="N185" s="188"/>
      <c r="O185" s="67"/>
      <c r="P185" s="67"/>
      <c r="Q185" s="67"/>
      <c r="R185" s="67"/>
      <c r="S185" s="67"/>
      <c r="T185" s="68"/>
      <c r="U185" s="33"/>
      <c r="V185" s="33"/>
      <c r="W185" s="33"/>
      <c r="X185" s="33"/>
      <c r="Y185" s="33"/>
      <c r="Z185" s="33"/>
      <c r="AA185" s="33"/>
      <c r="AB185" s="33"/>
      <c r="AC185" s="33"/>
      <c r="AD185" s="33"/>
      <c r="AE185" s="33"/>
      <c r="AT185" s="19" t="s">
        <v>318</v>
      </c>
      <c r="AU185" s="19" t="s">
        <v>89</v>
      </c>
    </row>
    <row r="186" s="12" customFormat="1" ht="25.92" customHeight="1">
      <c r="A186" s="12"/>
      <c r="B186" s="146"/>
      <c r="C186" s="12"/>
      <c r="D186" s="147" t="s">
        <v>78</v>
      </c>
      <c r="E186" s="148" t="s">
        <v>1505</v>
      </c>
      <c r="F186" s="148" t="s">
        <v>1506</v>
      </c>
      <c r="G186" s="12"/>
      <c r="H186" s="12"/>
      <c r="I186" s="12"/>
      <c r="J186" s="149">
        <f>BK186</f>
        <v>45250.659999999996</v>
      </c>
      <c r="K186" s="12"/>
      <c r="L186" s="146"/>
      <c r="M186" s="150"/>
      <c r="N186" s="151"/>
      <c r="O186" s="151"/>
      <c r="P186" s="152">
        <f>P187</f>
        <v>21.344649999999998</v>
      </c>
      <c r="Q186" s="151"/>
      <c r="R186" s="152">
        <f>R187</f>
        <v>0.30147600000000002</v>
      </c>
      <c r="S186" s="151"/>
      <c r="T186" s="153">
        <f>T187</f>
        <v>0</v>
      </c>
      <c r="U186" s="12"/>
      <c r="V186" s="12"/>
      <c r="W186" s="12"/>
      <c r="X186" s="12"/>
      <c r="Y186" s="12"/>
      <c r="Z186" s="12"/>
      <c r="AA186" s="12"/>
      <c r="AB186" s="12"/>
      <c r="AC186" s="12"/>
      <c r="AD186" s="12"/>
      <c r="AE186" s="12"/>
      <c r="AR186" s="147" t="s">
        <v>89</v>
      </c>
      <c r="AT186" s="154" t="s">
        <v>78</v>
      </c>
      <c r="AU186" s="154" t="s">
        <v>79</v>
      </c>
      <c r="AY186" s="147" t="s">
        <v>142</v>
      </c>
      <c r="BK186" s="155">
        <f>BK187</f>
        <v>45250.659999999996</v>
      </c>
    </row>
    <row r="187" s="12" customFormat="1" ht="22.8" customHeight="1">
      <c r="A187" s="12"/>
      <c r="B187" s="146"/>
      <c r="C187" s="12"/>
      <c r="D187" s="147" t="s">
        <v>78</v>
      </c>
      <c r="E187" s="156" t="s">
        <v>1507</v>
      </c>
      <c r="F187" s="156" t="s">
        <v>1508</v>
      </c>
      <c r="G187" s="12"/>
      <c r="H187" s="12"/>
      <c r="I187" s="12"/>
      <c r="J187" s="157">
        <f>BK187</f>
        <v>45250.659999999996</v>
      </c>
      <c r="K187" s="12"/>
      <c r="L187" s="146"/>
      <c r="M187" s="150"/>
      <c r="N187" s="151"/>
      <c r="O187" s="151"/>
      <c r="P187" s="152">
        <f>SUM(P188:P205)</f>
        <v>21.344649999999998</v>
      </c>
      <c r="Q187" s="151"/>
      <c r="R187" s="152">
        <f>SUM(R188:R205)</f>
        <v>0.30147600000000002</v>
      </c>
      <c r="S187" s="151"/>
      <c r="T187" s="153">
        <f>SUM(T188:T205)</f>
        <v>0</v>
      </c>
      <c r="U187" s="12"/>
      <c r="V187" s="12"/>
      <c r="W187" s="12"/>
      <c r="X187" s="12"/>
      <c r="Y187" s="12"/>
      <c r="Z187" s="12"/>
      <c r="AA187" s="12"/>
      <c r="AB187" s="12"/>
      <c r="AC187" s="12"/>
      <c r="AD187" s="12"/>
      <c r="AE187" s="12"/>
      <c r="AR187" s="147" t="s">
        <v>89</v>
      </c>
      <c r="AT187" s="154" t="s">
        <v>78</v>
      </c>
      <c r="AU187" s="154" t="s">
        <v>87</v>
      </c>
      <c r="AY187" s="147" t="s">
        <v>142</v>
      </c>
      <c r="BK187" s="155">
        <f>SUM(BK188:BK205)</f>
        <v>45250.659999999996</v>
      </c>
    </row>
    <row r="188" s="2" customFormat="1" ht="16.5" customHeight="1">
      <c r="A188" s="33"/>
      <c r="B188" s="158"/>
      <c r="C188" s="159" t="s">
        <v>273</v>
      </c>
      <c r="D188" s="159" t="s">
        <v>145</v>
      </c>
      <c r="E188" s="160" t="s">
        <v>1509</v>
      </c>
      <c r="F188" s="161" t="s">
        <v>1510</v>
      </c>
      <c r="G188" s="162" t="s">
        <v>332</v>
      </c>
      <c r="H188" s="163">
        <v>81.480000000000004</v>
      </c>
      <c r="I188" s="164">
        <v>21.199999999999999</v>
      </c>
      <c r="J188" s="164">
        <f>ROUND(I188*H188,2)</f>
        <v>1727.3800000000001</v>
      </c>
      <c r="K188" s="161" t="s">
        <v>316</v>
      </c>
      <c r="L188" s="34"/>
      <c r="M188" s="165" t="s">
        <v>3</v>
      </c>
      <c r="N188" s="166" t="s">
        <v>52</v>
      </c>
      <c r="O188" s="167">
        <v>0.053999999999999999</v>
      </c>
      <c r="P188" s="167">
        <f>O188*H188</f>
        <v>4.3999199999999998</v>
      </c>
      <c r="Q188" s="167">
        <v>0</v>
      </c>
      <c r="R188" s="167">
        <f>Q188*H188</f>
        <v>0</v>
      </c>
      <c r="S188" s="167">
        <v>0</v>
      </c>
      <c r="T188" s="168">
        <f>S188*H188</f>
        <v>0</v>
      </c>
      <c r="U188" s="33"/>
      <c r="V188" s="33"/>
      <c r="W188" s="33"/>
      <c r="X188" s="33"/>
      <c r="Y188" s="33"/>
      <c r="Z188" s="33"/>
      <c r="AA188" s="33"/>
      <c r="AB188" s="33"/>
      <c r="AC188" s="33"/>
      <c r="AD188" s="33"/>
      <c r="AE188" s="33"/>
      <c r="AR188" s="169" t="s">
        <v>225</v>
      </c>
      <c r="AT188" s="169" t="s">
        <v>145</v>
      </c>
      <c r="AU188" s="169" t="s">
        <v>89</v>
      </c>
      <c r="AY188" s="19" t="s">
        <v>142</v>
      </c>
      <c r="BE188" s="170">
        <f>IF(N188="základní",J188,0)</f>
        <v>0</v>
      </c>
      <c r="BF188" s="170">
        <f>IF(N188="snížená",J188,0)</f>
        <v>0</v>
      </c>
      <c r="BG188" s="170">
        <f>IF(N188="zákl. přenesená",J188,0)</f>
        <v>1727.3800000000001</v>
      </c>
      <c r="BH188" s="170">
        <f>IF(N188="sníž. přenesená",J188,0)</f>
        <v>0</v>
      </c>
      <c r="BI188" s="170">
        <f>IF(N188="nulová",J188,0)</f>
        <v>0</v>
      </c>
      <c r="BJ188" s="19" t="s">
        <v>151</v>
      </c>
      <c r="BK188" s="170">
        <f>ROUND(I188*H188,2)</f>
        <v>1727.3800000000001</v>
      </c>
      <c r="BL188" s="19" t="s">
        <v>225</v>
      </c>
      <c r="BM188" s="169" t="s">
        <v>1511</v>
      </c>
    </row>
    <row r="189" s="2" customFormat="1">
      <c r="A189" s="33"/>
      <c r="B189" s="34"/>
      <c r="C189" s="33"/>
      <c r="D189" s="172" t="s">
        <v>318</v>
      </c>
      <c r="E189" s="33"/>
      <c r="F189" s="186" t="s">
        <v>1512</v>
      </c>
      <c r="G189" s="33"/>
      <c r="H189" s="33"/>
      <c r="I189" s="33"/>
      <c r="J189" s="33"/>
      <c r="K189" s="33"/>
      <c r="L189" s="34"/>
      <c r="M189" s="187"/>
      <c r="N189" s="188"/>
      <c r="O189" s="67"/>
      <c r="P189" s="67"/>
      <c r="Q189" s="67"/>
      <c r="R189" s="67"/>
      <c r="S189" s="67"/>
      <c r="T189" s="68"/>
      <c r="U189" s="33"/>
      <c r="V189" s="33"/>
      <c r="W189" s="33"/>
      <c r="X189" s="33"/>
      <c r="Y189" s="33"/>
      <c r="Z189" s="33"/>
      <c r="AA189" s="33"/>
      <c r="AB189" s="33"/>
      <c r="AC189" s="33"/>
      <c r="AD189" s="33"/>
      <c r="AE189" s="33"/>
      <c r="AT189" s="19" t="s">
        <v>318</v>
      </c>
      <c r="AU189" s="19" t="s">
        <v>89</v>
      </c>
    </row>
    <row r="190" s="15" customFormat="1">
      <c r="A190" s="15"/>
      <c r="B190" s="210"/>
      <c r="C190" s="15"/>
      <c r="D190" s="172" t="s">
        <v>156</v>
      </c>
      <c r="E190" s="211" t="s">
        <v>3</v>
      </c>
      <c r="F190" s="212" t="s">
        <v>1437</v>
      </c>
      <c r="G190" s="15"/>
      <c r="H190" s="211" t="s">
        <v>3</v>
      </c>
      <c r="I190" s="15"/>
      <c r="J190" s="15"/>
      <c r="K190" s="15"/>
      <c r="L190" s="210"/>
      <c r="M190" s="213"/>
      <c r="N190" s="214"/>
      <c r="O190" s="214"/>
      <c r="P190" s="214"/>
      <c r="Q190" s="214"/>
      <c r="R190" s="214"/>
      <c r="S190" s="214"/>
      <c r="T190" s="215"/>
      <c r="U190" s="15"/>
      <c r="V190" s="15"/>
      <c r="W190" s="15"/>
      <c r="X190" s="15"/>
      <c r="Y190" s="15"/>
      <c r="Z190" s="15"/>
      <c r="AA190" s="15"/>
      <c r="AB190" s="15"/>
      <c r="AC190" s="15"/>
      <c r="AD190" s="15"/>
      <c r="AE190" s="15"/>
      <c r="AT190" s="211" t="s">
        <v>156</v>
      </c>
      <c r="AU190" s="211" t="s">
        <v>89</v>
      </c>
      <c r="AV190" s="15" t="s">
        <v>87</v>
      </c>
      <c r="AW190" s="15" t="s">
        <v>41</v>
      </c>
      <c r="AX190" s="15" t="s">
        <v>79</v>
      </c>
      <c r="AY190" s="211" t="s">
        <v>142</v>
      </c>
    </row>
    <row r="191" s="13" customFormat="1">
      <c r="A191" s="13"/>
      <c r="B191" s="171"/>
      <c r="C191" s="13"/>
      <c r="D191" s="172" t="s">
        <v>156</v>
      </c>
      <c r="E191" s="173" t="s">
        <v>3</v>
      </c>
      <c r="F191" s="174" t="s">
        <v>1438</v>
      </c>
      <c r="G191" s="13"/>
      <c r="H191" s="175">
        <v>47</v>
      </c>
      <c r="I191" s="13"/>
      <c r="J191" s="13"/>
      <c r="K191" s="13"/>
      <c r="L191" s="171"/>
      <c r="M191" s="176"/>
      <c r="N191" s="177"/>
      <c r="O191" s="177"/>
      <c r="P191" s="177"/>
      <c r="Q191" s="177"/>
      <c r="R191" s="177"/>
      <c r="S191" s="177"/>
      <c r="T191" s="178"/>
      <c r="U191" s="13"/>
      <c r="V191" s="13"/>
      <c r="W191" s="13"/>
      <c r="X191" s="13"/>
      <c r="Y191" s="13"/>
      <c r="Z191" s="13"/>
      <c r="AA191" s="13"/>
      <c r="AB191" s="13"/>
      <c r="AC191" s="13"/>
      <c r="AD191" s="13"/>
      <c r="AE191" s="13"/>
      <c r="AT191" s="173" t="s">
        <v>156</v>
      </c>
      <c r="AU191" s="173" t="s">
        <v>89</v>
      </c>
      <c r="AV191" s="13" t="s">
        <v>89</v>
      </c>
      <c r="AW191" s="13" t="s">
        <v>41</v>
      </c>
      <c r="AX191" s="13" t="s">
        <v>79</v>
      </c>
      <c r="AY191" s="173" t="s">
        <v>142</v>
      </c>
    </row>
    <row r="192" s="13" customFormat="1">
      <c r="A192" s="13"/>
      <c r="B192" s="171"/>
      <c r="C192" s="13"/>
      <c r="D192" s="172" t="s">
        <v>156</v>
      </c>
      <c r="E192" s="173" t="s">
        <v>3</v>
      </c>
      <c r="F192" s="174" t="s">
        <v>1439</v>
      </c>
      <c r="G192" s="13"/>
      <c r="H192" s="175">
        <v>34.479999999999997</v>
      </c>
      <c r="I192" s="13"/>
      <c r="J192" s="13"/>
      <c r="K192" s="13"/>
      <c r="L192" s="171"/>
      <c r="M192" s="176"/>
      <c r="N192" s="177"/>
      <c r="O192" s="177"/>
      <c r="P192" s="177"/>
      <c r="Q192" s="177"/>
      <c r="R192" s="177"/>
      <c r="S192" s="177"/>
      <c r="T192" s="178"/>
      <c r="U192" s="13"/>
      <c r="V192" s="13"/>
      <c r="W192" s="13"/>
      <c r="X192" s="13"/>
      <c r="Y192" s="13"/>
      <c r="Z192" s="13"/>
      <c r="AA192" s="13"/>
      <c r="AB192" s="13"/>
      <c r="AC192" s="13"/>
      <c r="AD192" s="13"/>
      <c r="AE192" s="13"/>
      <c r="AT192" s="173" t="s">
        <v>156</v>
      </c>
      <c r="AU192" s="173" t="s">
        <v>89</v>
      </c>
      <c r="AV192" s="13" t="s">
        <v>89</v>
      </c>
      <c r="AW192" s="13" t="s">
        <v>41</v>
      </c>
      <c r="AX192" s="13" t="s">
        <v>79</v>
      </c>
      <c r="AY192" s="173" t="s">
        <v>142</v>
      </c>
    </row>
    <row r="193" s="14" customFormat="1">
      <c r="A193" s="14"/>
      <c r="B193" s="179"/>
      <c r="C193" s="14"/>
      <c r="D193" s="172" t="s">
        <v>156</v>
      </c>
      <c r="E193" s="180" t="s">
        <v>3</v>
      </c>
      <c r="F193" s="181" t="s">
        <v>158</v>
      </c>
      <c r="G193" s="14"/>
      <c r="H193" s="182">
        <v>81.480000000000004</v>
      </c>
      <c r="I193" s="14"/>
      <c r="J193" s="14"/>
      <c r="K193" s="14"/>
      <c r="L193" s="179"/>
      <c r="M193" s="183"/>
      <c r="N193" s="184"/>
      <c r="O193" s="184"/>
      <c r="P193" s="184"/>
      <c r="Q193" s="184"/>
      <c r="R193" s="184"/>
      <c r="S193" s="184"/>
      <c r="T193" s="185"/>
      <c r="U193" s="14"/>
      <c r="V193" s="14"/>
      <c r="W193" s="14"/>
      <c r="X193" s="14"/>
      <c r="Y193" s="14"/>
      <c r="Z193" s="14"/>
      <c r="AA193" s="14"/>
      <c r="AB193" s="14"/>
      <c r="AC193" s="14"/>
      <c r="AD193" s="14"/>
      <c r="AE193" s="14"/>
      <c r="AT193" s="180" t="s">
        <v>156</v>
      </c>
      <c r="AU193" s="180" t="s">
        <v>89</v>
      </c>
      <c r="AV193" s="14" t="s">
        <v>151</v>
      </c>
      <c r="AW193" s="14" t="s">
        <v>41</v>
      </c>
      <c r="AX193" s="14" t="s">
        <v>87</v>
      </c>
      <c r="AY193" s="180" t="s">
        <v>142</v>
      </c>
    </row>
    <row r="194" s="2" customFormat="1" ht="16.5" customHeight="1">
      <c r="A194" s="33"/>
      <c r="B194" s="158"/>
      <c r="C194" s="192" t="s">
        <v>277</v>
      </c>
      <c r="D194" s="192" t="s">
        <v>379</v>
      </c>
      <c r="E194" s="193" t="s">
        <v>1513</v>
      </c>
      <c r="F194" s="194" t="s">
        <v>1514</v>
      </c>
      <c r="G194" s="195" t="s">
        <v>1027</v>
      </c>
      <c r="H194" s="196">
        <v>8.1479999999999997</v>
      </c>
      <c r="I194" s="197">
        <v>247</v>
      </c>
      <c r="J194" s="197">
        <f>ROUND(I194*H194,2)</f>
        <v>2012.56</v>
      </c>
      <c r="K194" s="194" t="s">
        <v>3</v>
      </c>
      <c r="L194" s="198"/>
      <c r="M194" s="199" t="s">
        <v>3</v>
      </c>
      <c r="N194" s="200" t="s">
        <v>52</v>
      </c>
      <c r="O194" s="167">
        <v>0</v>
      </c>
      <c r="P194" s="167">
        <f>O194*H194</f>
        <v>0</v>
      </c>
      <c r="Q194" s="167">
        <v>0</v>
      </c>
      <c r="R194" s="167">
        <f>Q194*H194</f>
        <v>0</v>
      </c>
      <c r="S194" s="167">
        <v>0</v>
      </c>
      <c r="T194" s="168">
        <f>S194*H194</f>
        <v>0</v>
      </c>
      <c r="U194" s="33"/>
      <c r="V194" s="33"/>
      <c r="W194" s="33"/>
      <c r="X194" s="33"/>
      <c r="Y194" s="33"/>
      <c r="Z194" s="33"/>
      <c r="AA194" s="33"/>
      <c r="AB194" s="33"/>
      <c r="AC194" s="33"/>
      <c r="AD194" s="33"/>
      <c r="AE194" s="33"/>
      <c r="AR194" s="169" t="s">
        <v>464</v>
      </c>
      <c r="AT194" s="169" t="s">
        <v>379</v>
      </c>
      <c r="AU194" s="169" t="s">
        <v>89</v>
      </c>
      <c r="AY194" s="19" t="s">
        <v>142</v>
      </c>
      <c r="BE194" s="170">
        <f>IF(N194="základní",J194,0)</f>
        <v>0</v>
      </c>
      <c r="BF194" s="170">
        <f>IF(N194="snížená",J194,0)</f>
        <v>0</v>
      </c>
      <c r="BG194" s="170">
        <f>IF(N194="zákl. přenesená",J194,0)</f>
        <v>2012.56</v>
      </c>
      <c r="BH194" s="170">
        <f>IF(N194="sníž. přenesená",J194,0)</f>
        <v>0</v>
      </c>
      <c r="BI194" s="170">
        <f>IF(N194="nulová",J194,0)</f>
        <v>0</v>
      </c>
      <c r="BJ194" s="19" t="s">
        <v>151</v>
      </c>
      <c r="BK194" s="170">
        <f>ROUND(I194*H194,2)</f>
        <v>2012.56</v>
      </c>
      <c r="BL194" s="19" t="s">
        <v>225</v>
      </c>
      <c r="BM194" s="169" t="s">
        <v>1515</v>
      </c>
    </row>
    <row r="195" s="2" customFormat="1">
      <c r="A195" s="33"/>
      <c r="B195" s="34"/>
      <c r="C195" s="33"/>
      <c r="D195" s="172" t="s">
        <v>217</v>
      </c>
      <c r="E195" s="33"/>
      <c r="F195" s="186" t="s">
        <v>1516</v>
      </c>
      <c r="G195" s="33"/>
      <c r="H195" s="33"/>
      <c r="I195" s="33"/>
      <c r="J195" s="33"/>
      <c r="K195" s="33"/>
      <c r="L195" s="34"/>
      <c r="M195" s="187"/>
      <c r="N195" s="188"/>
      <c r="O195" s="67"/>
      <c r="P195" s="67"/>
      <c r="Q195" s="67"/>
      <c r="R195" s="67"/>
      <c r="S195" s="67"/>
      <c r="T195" s="68"/>
      <c r="U195" s="33"/>
      <c r="V195" s="33"/>
      <c r="W195" s="33"/>
      <c r="X195" s="33"/>
      <c r="Y195" s="33"/>
      <c r="Z195" s="33"/>
      <c r="AA195" s="33"/>
      <c r="AB195" s="33"/>
      <c r="AC195" s="33"/>
      <c r="AD195" s="33"/>
      <c r="AE195" s="33"/>
      <c r="AT195" s="19" t="s">
        <v>217</v>
      </c>
      <c r="AU195" s="19" t="s">
        <v>89</v>
      </c>
    </row>
    <row r="196" s="13" customFormat="1">
      <c r="A196" s="13"/>
      <c r="B196" s="171"/>
      <c r="C196" s="13"/>
      <c r="D196" s="172" t="s">
        <v>156</v>
      </c>
      <c r="E196" s="173" t="s">
        <v>3</v>
      </c>
      <c r="F196" s="174" t="s">
        <v>1517</v>
      </c>
      <c r="G196" s="13"/>
      <c r="H196" s="175">
        <v>8.1479999999999997</v>
      </c>
      <c r="I196" s="13"/>
      <c r="J196" s="13"/>
      <c r="K196" s="13"/>
      <c r="L196" s="171"/>
      <c r="M196" s="176"/>
      <c r="N196" s="177"/>
      <c r="O196" s="177"/>
      <c r="P196" s="177"/>
      <c r="Q196" s="177"/>
      <c r="R196" s="177"/>
      <c r="S196" s="177"/>
      <c r="T196" s="178"/>
      <c r="U196" s="13"/>
      <c r="V196" s="13"/>
      <c r="W196" s="13"/>
      <c r="X196" s="13"/>
      <c r="Y196" s="13"/>
      <c r="Z196" s="13"/>
      <c r="AA196" s="13"/>
      <c r="AB196" s="13"/>
      <c r="AC196" s="13"/>
      <c r="AD196" s="13"/>
      <c r="AE196" s="13"/>
      <c r="AT196" s="173" t="s">
        <v>156</v>
      </c>
      <c r="AU196" s="173" t="s">
        <v>89</v>
      </c>
      <c r="AV196" s="13" t="s">
        <v>89</v>
      </c>
      <c r="AW196" s="13" t="s">
        <v>41</v>
      </c>
      <c r="AX196" s="13" t="s">
        <v>79</v>
      </c>
      <c r="AY196" s="173" t="s">
        <v>142</v>
      </c>
    </row>
    <row r="197" s="14" customFormat="1">
      <c r="A197" s="14"/>
      <c r="B197" s="179"/>
      <c r="C197" s="14"/>
      <c r="D197" s="172" t="s">
        <v>156</v>
      </c>
      <c r="E197" s="180" t="s">
        <v>3</v>
      </c>
      <c r="F197" s="181" t="s">
        <v>158</v>
      </c>
      <c r="G197" s="14"/>
      <c r="H197" s="182">
        <v>8.1479999999999997</v>
      </c>
      <c r="I197" s="14"/>
      <c r="J197" s="14"/>
      <c r="K197" s="14"/>
      <c r="L197" s="179"/>
      <c r="M197" s="183"/>
      <c r="N197" s="184"/>
      <c r="O197" s="184"/>
      <c r="P197" s="184"/>
      <c r="Q197" s="184"/>
      <c r="R197" s="184"/>
      <c r="S197" s="184"/>
      <c r="T197" s="185"/>
      <c r="U197" s="14"/>
      <c r="V197" s="14"/>
      <c r="W197" s="14"/>
      <c r="X197" s="14"/>
      <c r="Y197" s="14"/>
      <c r="Z197" s="14"/>
      <c r="AA197" s="14"/>
      <c r="AB197" s="14"/>
      <c r="AC197" s="14"/>
      <c r="AD197" s="14"/>
      <c r="AE197" s="14"/>
      <c r="AT197" s="180" t="s">
        <v>156</v>
      </c>
      <c r="AU197" s="180" t="s">
        <v>89</v>
      </c>
      <c r="AV197" s="14" t="s">
        <v>151</v>
      </c>
      <c r="AW197" s="14" t="s">
        <v>41</v>
      </c>
      <c r="AX197" s="14" t="s">
        <v>87</v>
      </c>
      <c r="AY197" s="180" t="s">
        <v>142</v>
      </c>
    </row>
    <row r="198" s="2" customFormat="1" ht="24" customHeight="1">
      <c r="A198" s="33"/>
      <c r="B198" s="158"/>
      <c r="C198" s="159" t="s">
        <v>281</v>
      </c>
      <c r="D198" s="159" t="s">
        <v>145</v>
      </c>
      <c r="E198" s="160" t="s">
        <v>1518</v>
      </c>
      <c r="F198" s="161" t="s">
        <v>1519</v>
      </c>
      <c r="G198" s="162" t="s">
        <v>332</v>
      </c>
      <c r="H198" s="163">
        <v>81.480000000000004</v>
      </c>
      <c r="I198" s="164">
        <v>80.200000000000003</v>
      </c>
      <c r="J198" s="164">
        <f>ROUND(I198*H198,2)</f>
        <v>6534.6999999999998</v>
      </c>
      <c r="K198" s="161" t="s">
        <v>316</v>
      </c>
      <c r="L198" s="34"/>
      <c r="M198" s="165" t="s">
        <v>3</v>
      </c>
      <c r="N198" s="166" t="s">
        <v>52</v>
      </c>
      <c r="O198" s="167">
        <v>0.20200000000000001</v>
      </c>
      <c r="P198" s="167">
        <f>O198*H198</f>
        <v>16.458960000000001</v>
      </c>
      <c r="Q198" s="167">
        <v>0</v>
      </c>
      <c r="R198" s="167">
        <f>Q198*H198</f>
        <v>0</v>
      </c>
      <c r="S198" s="167">
        <v>0</v>
      </c>
      <c r="T198" s="168">
        <f>S198*H198</f>
        <v>0</v>
      </c>
      <c r="U198" s="33"/>
      <c r="V198" s="33"/>
      <c r="W198" s="33"/>
      <c r="X198" s="33"/>
      <c r="Y198" s="33"/>
      <c r="Z198" s="33"/>
      <c r="AA198" s="33"/>
      <c r="AB198" s="33"/>
      <c r="AC198" s="33"/>
      <c r="AD198" s="33"/>
      <c r="AE198" s="33"/>
      <c r="AR198" s="169" t="s">
        <v>225</v>
      </c>
      <c r="AT198" s="169" t="s">
        <v>145</v>
      </c>
      <c r="AU198" s="169" t="s">
        <v>89</v>
      </c>
      <c r="AY198" s="19" t="s">
        <v>142</v>
      </c>
      <c r="BE198" s="170">
        <f>IF(N198="základní",J198,0)</f>
        <v>0</v>
      </c>
      <c r="BF198" s="170">
        <f>IF(N198="snížená",J198,0)</f>
        <v>0</v>
      </c>
      <c r="BG198" s="170">
        <f>IF(N198="zákl. přenesená",J198,0)</f>
        <v>6534.6999999999998</v>
      </c>
      <c r="BH198" s="170">
        <f>IF(N198="sníž. přenesená",J198,0)</f>
        <v>0</v>
      </c>
      <c r="BI198" s="170">
        <f>IF(N198="nulová",J198,0)</f>
        <v>0</v>
      </c>
      <c r="BJ198" s="19" t="s">
        <v>151</v>
      </c>
      <c r="BK198" s="170">
        <f>ROUND(I198*H198,2)</f>
        <v>6534.6999999999998</v>
      </c>
      <c r="BL198" s="19" t="s">
        <v>225</v>
      </c>
      <c r="BM198" s="169" t="s">
        <v>1520</v>
      </c>
    </row>
    <row r="199" s="2" customFormat="1">
      <c r="A199" s="33"/>
      <c r="B199" s="34"/>
      <c r="C199" s="33"/>
      <c r="D199" s="172" t="s">
        <v>318</v>
      </c>
      <c r="E199" s="33"/>
      <c r="F199" s="186" t="s">
        <v>1512</v>
      </c>
      <c r="G199" s="33"/>
      <c r="H199" s="33"/>
      <c r="I199" s="33"/>
      <c r="J199" s="33"/>
      <c r="K199" s="33"/>
      <c r="L199" s="34"/>
      <c r="M199" s="187"/>
      <c r="N199" s="188"/>
      <c r="O199" s="67"/>
      <c r="P199" s="67"/>
      <c r="Q199" s="67"/>
      <c r="R199" s="67"/>
      <c r="S199" s="67"/>
      <c r="T199" s="68"/>
      <c r="U199" s="33"/>
      <c r="V199" s="33"/>
      <c r="W199" s="33"/>
      <c r="X199" s="33"/>
      <c r="Y199" s="33"/>
      <c r="Z199" s="33"/>
      <c r="AA199" s="33"/>
      <c r="AB199" s="33"/>
      <c r="AC199" s="33"/>
      <c r="AD199" s="33"/>
      <c r="AE199" s="33"/>
      <c r="AT199" s="19" t="s">
        <v>318</v>
      </c>
      <c r="AU199" s="19" t="s">
        <v>89</v>
      </c>
    </row>
    <row r="200" s="2" customFormat="1" ht="16.5" customHeight="1">
      <c r="A200" s="33"/>
      <c r="B200" s="158"/>
      <c r="C200" s="192" t="s">
        <v>287</v>
      </c>
      <c r="D200" s="192" t="s">
        <v>379</v>
      </c>
      <c r="E200" s="193" t="s">
        <v>1521</v>
      </c>
      <c r="F200" s="194" t="s">
        <v>1522</v>
      </c>
      <c r="G200" s="195" t="s">
        <v>1027</v>
      </c>
      <c r="H200" s="196">
        <v>301.476</v>
      </c>
      <c r="I200" s="197">
        <v>115</v>
      </c>
      <c r="J200" s="197">
        <f>ROUND(I200*H200,2)</f>
        <v>34669.739999999998</v>
      </c>
      <c r="K200" s="194" t="s">
        <v>316</v>
      </c>
      <c r="L200" s="198"/>
      <c r="M200" s="199" t="s">
        <v>3</v>
      </c>
      <c r="N200" s="200" t="s">
        <v>52</v>
      </c>
      <c r="O200" s="167">
        <v>0</v>
      </c>
      <c r="P200" s="167">
        <f>O200*H200</f>
        <v>0</v>
      </c>
      <c r="Q200" s="167">
        <v>0.001</v>
      </c>
      <c r="R200" s="167">
        <f>Q200*H200</f>
        <v>0.30147600000000002</v>
      </c>
      <c r="S200" s="167">
        <v>0</v>
      </c>
      <c r="T200" s="168">
        <f>S200*H200</f>
        <v>0</v>
      </c>
      <c r="U200" s="33"/>
      <c r="V200" s="33"/>
      <c r="W200" s="33"/>
      <c r="X200" s="33"/>
      <c r="Y200" s="33"/>
      <c r="Z200" s="33"/>
      <c r="AA200" s="33"/>
      <c r="AB200" s="33"/>
      <c r="AC200" s="33"/>
      <c r="AD200" s="33"/>
      <c r="AE200" s="33"/>
      <c r="AR200" s="169" t="s">
        <v>464</v>
      </c>
      <c r="AT200" s="169" t="s">
        <v>379</v>
      </c>
      <c r="AU200" s="169" t="s">
        <v>89</v>
      </c>
      <c r="AY200" s="19" t="s">
        <v>142</v>
      </c>
      <c r="BE200" s="170">
        <f>IF(N200="základní",J200,0)</f>
        <v>0</v>
      </c>
      <c r="BF200" s="170">
        <f>IF(N200="snížená",J200,0)</f>
        <v>0</v>
      </c>
      <c r="BG200" s="170">
        <f>IF(N200="zákl. přenesená",J200,0)</f>
        <v>34669.739999999998</v>
      </c>
      <c r="BH200" s="170">
        <f>IF(N200="sníž. přenesená",J200,0)</f>
        <v>0</v>
      </c>
      <c r="BI200" s="170">
        <f>IF(N200="nulová",J200,0)</f>
        <v>0</v>
      </c>
      <c r="BJ200" s="19" t="s">
        <v>151</v>
      </c>
      <c r="BK200" s="170">
        <f>ROUND(I200*H200,2)</f>
        <v>34669.739999999998</v>
      </c>
      <c r="BL200" s="19" t="s">
        <v>225</v>
      </c>
      <c r="BM200" s="169" t="s">
        <v>1523</v>
      </c>
    </row>
    <row r="201" s="2" customFormat="1">
      <c r="A201" s="33"/>
      <c r="B201" s="34"/>
      <c r="C201" s="33"/>
      <c r="D201" s="172" t="s">
        <v>217</v>
      </c>
      <c r="E201" s="33"/>
      <c r="F201" s="186" t="s">
        <v>1524</v>
      </c>
      <c r="G201" s="33"/>
      <c r="H201" s="33"/>
      <c r="I201" s="33"/>
      <c r="J201" s="33"/>
      <c r="K201" s="33"/>
      <c r="L201" s="34"/>
      <c r="M201" s="187"/>
      <c r="N201" s="188"/>
      <c r="O201" s="67"/>
      <c r="P201" s="67"/>
      <c r="Q201" s="67"/>
      <c r="R201" s="67"/>
      <c r="S201" s="67"/>
      <c r="T201" s="68"/>
      <c r="U201" s="33"/>
      <c r="V201" s="33"/>
      <c r="W201" s="33"/>
      <c r="X201" s="33"/>
      <c r="Y201" s="33"/>
      <c r="Z201" s="33"/>
      <c r="AA201" s="33"/>
      <c r="AB201" s="33"/>
      <c r="AC201" s="33"/>
      <c r="AD201" s="33"/>
      <c r="AE201" s="33"/>
      <c r="AT201" s="19" t="s">
        <v>217</v>
      </c>
      <c r="AU201" s="19" t="s">
        <v>89</v>
      </c>
    </row>
    <row r="202" s="13" customFormat="1">
      <c r="A202" s="13"/>
      <c r="B202" s="171"/>
      <c r="C202" s="13"/>
      <c r="D202" s="172" t="s">
        <v>156</v>
      </c>
      <c r="E202" s="173" t="s">
        <v>3</v>
      </c>
      <c r="F202" s="174" t="s">
        <v>1525</v>
      </c>
      <c r="G202" s="13"/>
      <c r="H202" s="175">
        <v>301.476</v>
      </c>
      <c r="I202" s="13"/>
      <c r="J202" s="13"/>
      <c r="K202" s="13"/>
      <c r="L202" s="171"/>
      <c r="M202" s="176"/>
      <c r="N202" s="177"/>
      <c r="O202" s="177"/>
      <c r="P202" s="177"/>
      <c r="Q202" s="177"/>
      <c r="R202" s="177"/>
      <c r="S202" s="177"/>
      <c r="T202" s="178"/>
      <c r="U202" s="13"/>
      <c r="V202" s="13"/>
      <c r="W202" s="13"/>
      <c r="X202" s="13"/>
      <c r="Y202" s="13"/>
      <c r="Z202" s="13"/>
      <c r="AA202" s="13"/>
      <c r="AB202" s="13"/>
      <c r="AC202" s="13"/>
      <c r="AD202" s="13"/>
      <c r="AE202" s="13"/>
      <c r="AT202" s="173" t="s">
        <v>156</v>
      </c>
      <c r="AU202" s="173" t="s">
        <v>89</v>
      </c>
      <c r="AV202" s="13" t="s">
        <v>89</v>
      </c>
      <c r="AW202" s="13" t="s">
        <v>41</v>
      </c>
      <c r="AX202" s="13" t="s">
        <v>79</v>
      </c>
      <c r="AY202" s="173" t="s">
        <v>142</v>
      </c>
    </row>
    <row r="203" s="14" customFormat="1">
      <c r="A203" s="14"/>
      <c r="B203" s="179"/>
      <c r="C203" s="14"/>
      <c r="D203" s="172" t="s">
        <v>156</v>
      </c>
      <c r="E203" s="180" t="s">
        <v>3</v>
      </c>
      <c r="F203" s="181" t="s">
        <v>158</v>
      </c>
      <c r="G203" s="14"/>
      <c r="H203" s="182">
        <v>301.476</v>
      </c>
      <c r="I203" s="14"/>
      <c r="J203" s="14"/>
      <c r="K203" s="14"/>
      <c r="L203" s="179"/>
      <c r="M203" s="183"/>
      <c r="N203" s="184"/>
      <c r="O203" s="184"/>
      <c r="P203" s="184"/>
      <c r="Q203" s="184"/>
      <c r="R203" s="184"/>
      <c r="S203" s="184"/>
      <c r="T203" s="185"/>
      <c r="U203" s="14"/>
      <c r="V203" s="14"/>
      <c r="W203" s="14"/>
      <c r="X203" s="14"/>
      <c r="Y203" s="14"/>
      <c r="Z203" s="14"/>
      <c r="AA203" s="14"/>
      <c r="AB203" s="14"/>
      <c r="AC203" s="14"/>
      <c r="AD203" s="14"/>
      <c r="AE203" s="14"/>
      <c r="AT203" s="180" t="s">
        <v>156</v>
      </c>
      <c r="AU203" s="180" t="s">
        <v>89</v>
      </c>
      <c r="AV203" s="14" t="s">
        <v>151</v>
      </c>
      <c r="AW203" s="14" t="s">
        <v>41</v>
      </c>
      <c r="AX203" s="14" t="s">
        <v>87</v>
      </c>
      <c r="AY203" s="180" t="s">
        <v>142</v>
      </c>
    </row>
    <row r="204" s="2" customFormat="1" ht="24" customHeight="1">
      <c r="A204" s="33"/>
      <c r="B204" s="158"/>
      <c r="C204" s="159" t="s">
        <v>294</v>
      </c>
      <c r="D204" s="159" t="s">
        <v>145</v>
      </c>
      <c r="E204" s="160" t="s">
        <v>1526</v>
      </c>
      <c r="F204" s="161" t="s">
        <v>1527</v>
      </c>
      <c r="G204" s="162" t="s">
        <v>354</v>
      </c>
      <c r="H204" s="163">
        <v>0.31</v>
      </c>
      <c r="I204" s="164">
        <v>988</v>
      </c>
      <c r="J204" s="164">
        <f>ROUND(I204*H204,2)</f>
        <v>306.27999999999997</v>
      </c>
      <c r="K204" s="161" t="s">
        <v>316</v>
      </c>
      <c r="L204" s="34"/>
      <c r="M204" s="165" t="s">
        <v>3</v>
      </c>
      <c r="N204" s="166" t="s">
        <v>52</v>
      </c>
      <c r="O204" s="167">
        <v>1.567</v>
      </c>
      <c r="P204" s="167">
        <f>O204*H204</f>
        <v>0.48576999999999998</v>
      </c>
      <c r="Q204" s="167">
        <v>0</v>
      </c>
      <c r="R204" s="167">
        <f>Q204*H204</f>
        <v>0</v>
      </c>
      <c r="S204" s="167">
        <v>0</v>
      </c>
      <c r="T204" s="168">
        <f>S204*H204</f>
        <v>0</v>
      </c>
      <c r="U204" s="33"/>
      <c r="V204" s="33"/>
      <c r="W204" s="33"/>
      <c r="X204" s="33"/>
      <c r="Y204" s="33"/>
      <c r="Z204" s="33"/>
      <c r="AA204" s="33"/>
      <c r="AB204" s="33"/>
      <c r="AC204" s="33"/>
      <c r="AD204" s="33"/>
      <c r="AE204" s="33"/>
      <c r="AR204" s="169" t="s">
        <v>225</v>
      </c>
      <c r="AT204" s="169" t="s">
        <v>145</v>
      </c>
      <c r="AU204" s="169" t="s">
        <v>89</v>
      </c>
      <c r="AY204" s="19" t="s">
        <v>142</v>
      </c>
      <c r="BE204" s="170">
        <f>IF(N204="základní",J204,0)</f>
        <v>0</v>
      </c>
      <c r="BF204" s="170">
        <f>IF(N204="snížená",J204,0)</f>
        <v>0</v>
      </c>
      <c r="BG204" s="170">
        <f>IF(N204="zákl. přenesená",J204,0)</f>
        <v>306.27999999999997</v>
      </c>
      <c r="BH204" s="170">
        <f>IF(N204="sníž. přenesená",J204,0)</f>
        <v>0</v>
      </c>
      <c r="BI204" s="170">
        <f>IF(N204="nulová",J204,0)</f>
        <v>0</v>
      </c>
      <c r="BJ204" s="19" t="s">
        <v>151</v>
      </c>
      <c r="BK204" s="170">
        <f>ROUND(I204*H204,2)</f>
        <v>306.27999999999997</v>
      </c>
      <c r="BL204" s="19" t="s">
        <v>225</v>
      </c>
      <c r="BM204" s="169" t="s">
        <v>1528</v>
      </c>
    </row>
    <row r="205" s="2" customFormat="1">
      <c r="A205" s="33"/>
      <c r="B205" s="34"/>
      <c r="C205" s="33"/>
      <c r="D205" s="172" t="s">
        <v>318</v>
      </c>
      <c r="E205" s="33"/>
      <c r="F205" s="186" t="s">
        <v>1529</v>
      </c>
      <c r="G205" s="33"/>
      <c r="H205" s="33"/>
      <c r="I205" s="33"/>
      <c r="J205" s="33"/>
      <c r="K205" s="33"/>
      <c r="L205" s="34"/>
      <c r="M205" s="201"/>
      <c r="N205" s="202"/>
      <c r="O205" s="203"/>
      <c r="P205" s="203"/>
      <c r="Q205" s="203"/>
      <c r="R205" s="203"/>
      <c r="S205" s="203"/>
      <c r="T205" s="204"/>
      <c r="U205" s="33"/>
      <c r="V205" s="33"/>
      <c r="W205" s="33"/>
      <c r="X205" s="33"/>
      <c r="Y205" s="33"/>
      <c r="Z205" s="33"/>
      <c r="AA205" s="33"/>
      <c r="AB205" s="33"/>
      <c r="AC205" s="33"/>
      <c r="AD205" s="33"/>
      <c r="AE205" s="33"/>
      <c r="AT205" s="19" t="s">
        <v>318</v>
      </c>
      <c r="AU205" s="19" t="s">
        <v>89</v>
      </c>
    </row>
    <row r="206" s="2" customFormat="1" ht="6.96" customHeight="1">
      <c r="A206" s="33"/>
      <c r="B206" s="50"/>
      <c r="C206" s="51"/>
      <c r="D206" s="51"/>
      <c r="E206" s="51"/>
      <c r="F206" s="51"/>
      <c r="G206" s="51"/>
      <c r="H206" s="51"/>
      <c r="I206" s="51"/>
      <c r="J206" s="51"/>
      <c r="K206" s="51"/>
      <c r="L206" s="34"/>
      <c r="M206" s="33"/>
      <c r="O206" s="33"/>
      <c r="P206" s="33"/>
      <c r="Q206" s="33"/>
      <c r="R206" s="33"/>
      <c r="S206" s="33"/>
      <c r="T206" s="33"/>
      <c r="U206" s="33"/>
      <c r="V206" s="33"/>
      <c r="W206" s="33"/>
      <c r="X206" s="33"/>
      <c r="Y206" s="33"/>
      <c r="Z206" s="33"/>
      <c r="AA206" s="33"/>
      <c r="AB206" s="33"/>
      <c r="AC206" s="33"/>
      <c r="AD206" s="33"/>
      <c r="AE206" s="33"/>
    </row>
  </sheetData>
  <autoFilter ref="C86:K205"/>
  <mergeCells count="8">
    <mergeCell ref="E7:H7"/>
    <mergeCell ref="E9:H9"/>
    <mergeCell ref="E27:H27"/>
    <mergeCell ref="E48:H48"/>
    <mergeCell ref="E50:H50"/>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1">
      <c r="A1" s="109"/>
    </row>
    <row r="2" s="1" customFormat="1" ht="36.96" customHeight="1">
      <c r="L2" s="18" t="s">
        <v>6</v>
      </c>
      <c r="M2" s="1"/>
      <c r="N2" s="1"/>
      <c r="O2" s="1"/>
      <c r="P2" s="1"/>
      <c r="Q2" s="1"/>
      <c r="R2" s="1"/>
      <c r="S2" s="1"/>
      <c r="T2" s="1"/>
      <c r="U2" s="1"/>
      <c r="V2" s="1"/>
      <c r="AT2" s="19" t="s">
        <v>107</v>
      </c>
    </row>
    <row r="3" s="1" customFormat="1" ht="6.96" customHeight="1">
      <c r="B3" s="20"/>
      <c r="C3" s="21"/>
      <c r="D3" s="21"/>
      <c r="E3" s="21"/>
      <c r="F3" s="21"/>
      <c r="G3" s="21"/>
      <c r="H3" s="21"/>
      <c r="I3" s="21"/>
      <c r="J3" s="21"/>
      <c r="K3" s="21"/>
      <c r="L3" s="22"/>
      <c r="AT3" s="19" t="s">
        <v>89</v>
      </c>
    </row>
    <row r="4" s="1" customFormat="1" ht="24.96" customHeight="1">
      <c r="B4" s="22"/>
      <c r="D4" s="23" t="s">
        <v>112</v>
      </c>
      <c r="L4" s="22"/>
      <c r="M4" s="110" t="s">
        <v>11</v>
      </c>
      <c r="AT4" s="19" t="s">
        <v>41</v>
      </c>
    </row>
    <row r="5" s="1" customFormat="1" ht="6.96" customHeight="1">
      <c r="B5" s="22"/>
      <c r="L5" s="22"/>
    </row>
    <row r="6" s="1" customFormat="1" ht="12" customHeight="1">
      <c r="B6" s="22"/>
      <c r="D6" s="29" t="s">
        <v>15</v>
      </c>
      <c r="L6" s="22"/>
    </row>
    <row r="7" s="1" customFormat="1" ht="16.5" customHeight="1">
      <c r="B7" s="22"/>
      <c r="E7" s="111" t="str">
        <f>'Rekapitulace stavby'!K6</f>
        <v>REKONSTRUKCE BUDOVY OŘ PLZEŇ, TRÄGEROVA ULICE, ČESKÉ BUDĚJOVICE</v>
      </c>
      <c r="F7" s="29"/>
      <c r="G7" s="29"/>
      <c r="H7" s="29"/>
      <c r="L7" s="22"/>
    </row>
    <row r="8" s="2" customFormat="1" ht="12" customHeight="1">
      <c r="A8" s="33"/>
      <c r="B8" s="34"/>
      <c r="C8" s="33"/>
      <c r="D8" s="29" t="s">
        <v>113</v>
      </c>
      <c r="E8" s="33"/>
      <c r="F8" s="33"/>
      <c r="G8" s="33"/>
      <c r="H8" s="33"/>
      <c r="I8" s="33"/>
      <c r="J8" s="33"/>
      <c r="K8" s="33"/>
      <c r="L8" s="112"/>
      <c r="S8" s="33"/>
      <c r="T8" s="33"/>
      <c r="U8" s="33"/>
      <c r="V8" s="33"/>
      <c r="W8" s="33"/>
      <c r="X8" s="33"/>
      <c r="Y8" s="33"/>
      <c r="Z8" s="33"/>
      <c r="AA8" s="33"/>
      <c r="AB8" s="33"/>
      <c r="AC8" s="33"/>
      <c r="AD8" s="33"/>
      <c r="AE8" s="33"/>
    </row>
    <row r="9" s="2" customFormat="1" ht="16.5" customHeight="1">
      <c r="A9" s="33"/>
      <c r="B9" s="34"/>
      <c r="C9" s="33"/>
      <c r="D9" s="33"/>
      <c r="E9" s="57" t="s">
        <v>1530</v>
      </c>
      <c r="F9" s="33"/>
      <c r="G9" s="33"/>
      <c r="H9" s="33"/>
      <c r="I9" s="33"/>
      <c r="J9" s="33"/>
      <c r="K9" s="33"/>
      <c r="L9" s="112"/>
      <c r="S9" s="33"/>
      <c r="T9" s="33"/>
      <c r="U9" s="33"/>
      <c r="V9" s="33"/>
      <c r="W9" s="33"/>
      <c r="X9" s="33"/>
      <c r="Y9" s="33"/>
      <c r="Z9" s="33"/>
      <c r="AA9" s="33"/>
      <c r="AB9" s="33"/>
      <c r="AC9" s="33"/>
      <c r="AD9" s="33"/>
      <c r="AE9" s="33"/>
    </row>
    <row r="10" s="2" customFormat="1">
      <c r="A10" s="33"/>
      <c r="B10" s="34"/>
      <c r="C10" s="33"/>
      <c r="D10" s="33"/>
      <c r="E10" s="33"/>
      <c r="F10" s="33"/>
      <c r="G10" s="33"/>
      <c r="H10" s="33"/>
      <c r="I10" s="33"/>
      <c r="J10" s="33"/>
      <c r="K10" s="33"/>
      <c r="L10" s="112"/>
      <c r="S10" s="33"/>
      <c r="T10" s="33"/>
      <c r="U10" s="33"/>
      <c r="V10" s="33"/>
      <c r="W10" s="33"/>
      <c r="X10" s="33"/>
      <c r="Y10" s="33"/>
      <c r="Z10" s="33"/>
      <c r="AA10" s="33"/>
      <c r="AB10" s="33"/>
      <c r="AC10" s="33"/>
      <c r="AD10" s="33"/>
      <c r="AE10" s="33"/>
    </row>
    <row r="11" s="2" customFormat="1" ht="12" customHeight="1">
      <c r="A11" s="33"/>
      <c r="B11" s="34"/>
      <c r="C11" s="33"/>
      <c r="D11" s="29" t="s">
        <v>17</v>
      </c>
      <c r="E11" s="33"/>
      <c r="F11" s="26" t="s">
        <v>108</v>
      </c>
      <c r="G11" s="33"/>
      <c r="H11" s="33"/>
      <c r="I11" s="29" t="s">
        <v>19</v>
      </c>
      <c r="J11" s="26" t="s">
        <v>1401</v>
      </c>
      <c r="K11" s="33"/>
      <c r="L11" s="112"/>
      <c r="S11" s="33"/>
      <c r="T11" s="33"/>
      <c r="U11" s="33"/>
      <c r="V11" s="33"/>
      <c r="W11" s="33"/>
      <c r="X11" s="33"/>
      <c r="Y11" s="33"/>
      <c r="Z11" s="33"/>
      <c r="AA11" s="33"/>
      <c r="AB11" s="33"/>
      <c r="AC11" s="33"/>
      <c r="AD11" s="33"/>
      <c r="AE11" s="33"/>
    </row>
    <row r="12" s="2" customFormat="1" ht="12" customHeight="1">
      <c r="A12" s="33"/>
      <c r="B12" s="34"/>
      <c r="C12" s="33"/>
      <c r="D12" s="29" t="s">
        <v>21</v>
      </c>
      <c r="E12" s="33"/>
      <c r="F12" s="26" t="s">
        <v>22</v>
      </c>
      <c r="G12" s="33"/>
      <c r="H12" s="33"/>
      <c r="I12" s="29" t="s">
        <v>23</v>
      </c>
      <c r="J12" s="59" t="str">
        <f>'Rekapitulace stavby'!AN8</f>
        <v>25. 7. 2019</v>
      </c>
      <c r="K12" s="33"/>
      <c r="L12" s="112"/>
      <c r="S12" s="33"/>
      <c r="T12" s="33"/>
      <c r="U12" s="33"/>
      <c r="V12" s="33"/>
      <c r="W12" s="33"/>
      <c r="X12" s="33"/>
      <c r="Y12" s="33"/>
      <c r="Z12" s="33"/>
      <c r="AA12" s="33"/>
      <c r="AB12" s="33"/>
      <c r="AC12" s="33"/>
      <c r="AD12" s="33"/>
      <c r="AE12" s="33"/>
    </row>
    <row r="13" s="2" customFormat="1" ht="10.8" customHeight="1">
      <c r="A13" s="33"/>
      <c r="B13" s="34"/>
      <c r="C13" s="33"/>
      <c r="D13" s="33"/>
      <c r="E13" s="33"/>
      <c r="F13" s="33"/>
      <c r="G13" s="33"/>
      <c r="H13" s="33"/>
      <c r="I13" s="33"/>
      <c r="J13" s="33"/>
      <c r="K13" s="33"/>
      <c r="L13" s="112"/>
      <c r="S13" s="33"/>
      <c r="T13" s="33"/>
      <c r="U13" s="33"/>
      <c r="V13" s="33"/>
      <c r="W13" s="33"/>
      <c r="X13" s="33"/>
      <c r="Y13" s="33"/>
      <c r="Z13" s="33"/>
      <c r="AA13" s="33"/>
      <c r="AB13" s="33"/>
      <c r="AC13" s="33"/>
      <c r="AD13" s="33"/>
      <c r="AE13" s="33"/>
    </row>
    <row r="14" s="2" customFormat="1" ht="12" customHeight="1">
      <c r="A14" s="33"/>
      <c r="B14" s="34"/>
      <c r="C14" s="33"/>
      <c r="D14" s="29" t="s">
        <v>29</v>
      </c>
      <c r="E14" s="33"/>
      <c r="F14" s="33"/>
      <c r="G14" s="33"/>
      <c r="H14" s="33"/>
      <c r="I14" s="29" t="s">
        <v>30</v>
      </c>
      <c r="J14" s="26" t="s">
        <v>31</v>
      </c>
      <c r="K14" s="33"/>
      <c r="L14" s="112"/>
      <c r="S14" s="33"/>
      <c r="T14" s="33"/>
      <c r="U14" s="33"/>
      <c r="V14" s="33"/>
      <c r="W14" s="33"/>
      <c r="X14" s="33"/>
      <c r="Y14" s="33"/>
      <c r="Z14" s="33"/>
      <c r="AA14" s="33"/>
      <c r="AB14" s="33"/>
      <c r="AC14" s="33"/>
      <c r="AD14" s="33"/>
      <c r="AE14" s="33"/>
    </row>
    <row r="15" s="2" customFormat="1" ht="18" customHeight="1">
      <c r="A15" s="33"/>
      <c r="B15" s="34"/>
      <c r="C15" s="33"/>
      <c r="D15" s="33"/>
      <c r="E15" s="26" t="s">
        <v>32</v>
      </c>
      <c r="F15" s="33"/>
      <c r="G15" s="33"/>
      <c r="H15" s="33"/>
      <c r="I15" s="29" t="s">
        <v>33</v>
      </c>
      <c r="J15" s="26" t="s">
        <v>34</v>
      </c>
      <c r="K15" s="33"/>
      <c r="L15" s="112"/>
      <c r="S15" s="33"/>
      <c r="T15" s="33"/>
      <c r="U15" s="33"/>
      <c r="V15" s="33"/>
      <c r="W15" s="33"/>
      <c r="X15" s="33"/>
      <c r="Y15" s="33"/>
      <c r="Z15" s="33"/>
      <c r="AA15" s="33"/>
      <c r="AB15" s="33"/>
      <c r="AC15" s="33"/>
      <c r="AD15" s="33"/>
      <c r="AE15" s="33"/>
    </row>
    <row r="16" s="2" customFormat="1" ht="6.96" customHeight="1">
      <c r="A16" s="33"/>
      <c r="B16" s="34"/>
      <c r="C16" s="33"/>
      <c r="D16" s="33"/>
      <c r="E16" s="33"/>
      <c r="F16" s="33"/>
      <c r="G16" s="33"/>
      <c r="H16" s="33"/>
      <c r="I16" s="33"/>
      <c r="J16" s="33"/>
      <c r="K16" s="33"/>
      <c r="L16" s="112"/>
      <c r="S16" s="33"/>
      <c r="T16" s="33"/>
      <c r="U16" s="33"/>
      <c r="V16" s="33"/>
      <c r="W16" s="33"/>
      <c r="X16" s="33"/>
      <c r="Y16" s="33"/>
      <c r="Z16" s="33"/>
      <c r="AA16" s="33"/>
      <c r="AB16" s="33"/>
      <c r="AC16" s="33"/>
      <c r="AD16" s="33"/>
      <c r="AE16" s="33"/>
    </row>
    <row r="17" s="2" customFormat="1" ht="12" customHeight="1">
      <c r="A17" s="33"/>
      <c r="B17" s="34"/>
      <c r="C17" s="33"/>
      <c r="D17" s="29" t="s">
        <v>35</v>
      </c>
      <c r="E17" s="33"/>
      <c r="F17" s="33"/>
      <c r="G17" s="33"/>
      <c r="H17" s="33"/>
      <c r="I17" s="29" t="s">
        <v>30</v>
      </c>
      <c r="J17" s="26" t="s">
        <v>3</v>
      </c>
      <c r="K17" s="33"/>
      <c r="L17" s="112"/>
      <c r="S17" s="33"/>
      <c r="T17" s="33"/>
      <c r="U17" s="33"/>
      <c r="V17" s="33"/>
      <c r="W17" s="33"/>
      <c r="X17" s="33"/>
      <c r="Y17" s="33"/>
      <c r="Z17" s="33"/>
      <c r="AA17" s="33"/>
      <c r="AB17" s="33"/>
      <c r="AC17" s="33"/>
      <c r="AD17" s="33"/>
      <c r="AE17" s="33"/>
    </row>
    <row r="18" s="2" customFormat="1" ht="18" customHeight="1">
      <c r="A18" s="33"/>
      <c r="B18" s="34"/>
      <c r="C18" s="33"/>
      <c r="D18" s="33"/>
      <c r="E18" s="26" t="s">
        <v>36</v>
      </c>
      <c r="F18" s="33"/>
      <c r="G18" s="33"/>
      <c r="H18" s="33"/>
      <c r="I18" s="29" t="s">
        <v>33</v>
      </c>
      <c r="J18" s="26" t="s">
        <v>3</v>
      </c>
      <c r="K18" s="33"/>
      <c r="L18" s="112"/>
      <c r="S18" s="33"/>
      <c r="T18" s="33"/>
      <c r="U18" s="33"/>
      <c r="V18" s="33"/>
      <c r="W18" s="33"/>
      <c r="X18" s="33"/>
      <c r="Y18" s="33"/>
      <c r="Z18" s="33"/>
      <c r="AA18" s="33"/>
      <c r="AB18" s="33"/>
      <c r="AC18" s="33"/>
      <c r="AD18" s="33"/>
      <c r="AE18" s="33"/>
    </row>
    <row r="19" s="2" customFormat="1" ht="6.96" customHeight="1">
      <c r="A19" s="33"/>
      <c r="B19" s="34"/>
      <c r="C19" s="33"/>
      <c r="D19" s="33"/>
      <c r="E19" s="33"/>
      <c r="F19" s="33"/>
      <c r="G19" s="33"/>
      <c r="H19" s="33"/>
      <c r="I19" s="33"/>
      <c r="J19" s="33"/>
      <c r="K19" s="33"/>
      <c r="L19" s="112"/>
      <c r="S19" s="33"/>
      <c r="T19" s="33"/>
      <c r="U19" s="33"/>
      <c r="V19" s="33"/>
      <c r="W19" s="33"/>
      <c r="X19" s="33"/>
      <c r="Y19" s="33"/>
      <c r="Z19" s="33"/>
      <c r="AA19" s="33"/>
      <c r="AB19" s="33"/>
      <c r="AC19" s="33"/>
      <c r="AD19" s="33"/>
      <c r="AE19" s="33"/>
    </row>
    <row r="20" s="2" customFormat="1" ht="12" customHeight="1">
      <c r="A20" s="33"/>
      <c r="B20" s="34"/>
      <c r="C20" s="33"/>
      <c r="D20" s="29" t="s">
        <v>37</v>
      </c>
      <c r="E20" s="33"/>
      <c r="F20" s="33"/>
      <c r="G20" s="33"/>
      <c r="H20" s="33"/>
      <c r="I20" s="29" t="s">
        <v>30</v>
      </c>
      <c r="J20" s="26" t="s">
        <v>38</v>
      </c>
      <c r="K20" s="33"/>
      <c r="L20" s="112"/>
      <c r="S20" s="33"/>
      <c r="T20" s="33"/>
      <c r="U20" s="33"/>
      <c r="V20" s="33"/>
      <c r="W20" s="33"/>
      <c r="X20" s="33"/>
      <c r="Y20" s="33"/>
      <c r="Z20" s="33"/>
      <c r="AA20" s="33"/>
      <c r="AB20" s="33"/>
      <c r="AC20" s="33"/>
      <c r="AD20" s="33"/>
      <c r="AE20" s="33"/>
    </row>
    <row r="21" s="2" customFormat="1" ht="18" customHeight="1">
      <c r="A21" s="33"/>
      <c r="B21" s="34"/>
      <c r="C21" s="33"/>
      <c r="D21" s="33"/>
      <c r="E21" s="26" t="s">
        <v>39</v>
      </c>
      <c r="F21" s="33"/>
      <c r="G21" s="33"/>
      <c r="H21" s="33"/>
      <c r="I21" s="29" t="s">
        <v>33</v>
      </c>
      <c r="J21" s="26" t="s">
        <v>40</v>
      </c>
      <c r="K21" s="33"/>
      <c r="L21" s="112"/>
      <c r="S21" s="33"/>
      <c r="T21" s="33"/>
      <c r="U21" s="33"/>
      <c r="V21" s="33"/>
      <c r="W21" s="33"/>
      <c r="X21" s="33"/>
      <c r="Y21" s="33"/>
      <c r="Z21" s="33"/>
      <c r="AA21" s="33"/>
      <c r="AB21" s="33"/>
      <c r="AC21" s="33"/>
      <c r="AD21" s="33"/>
      <c r="AE21" s="33"/>
    </row>
    <row r="22" s="2" customFormat="1" ht="6.96" customHeight="1">
      <c r="A22" s="33"/>
      <c r="B22" s="34"/>
      <c r="C22" s="33"/>
      <c r="D22" s="33"/>
      <c r="E22" s="33"/>
      <c r="F22" s="33"/>
      <c r="G22" s="33"/>
      <c r="H22" s="33"/>
      <c r="I22" s="33"/>
      <c r="J22" s="33"/>
      <c r="K22" s="33"/>
      <c r="L22" s="112"/>
      <c r="S22" s="33"/>
      <c r="T22" s="33"/>
      <c r="U22" s="33"/>
      <c r="V22" s="33"/>
      <c r="W22" s="33"/>
      <c r="X22" s="33"/>
      <c r="Y22" s="33"/>
      <c r="Z22" s="33"/>
      <c r="AA22" s="33"/>
      <c r="AB22" s="33"/>
      <c r="AC22" s="33"/>
      <c r="AD22" s="33"/>
      <c r="AE22" s="33"/>
    </row>
    <row r="23" s="2" customFormat="1" ht="12" customHeight="1">
      <c r="A23" s="33"/>
      <c r="B23" s="34"/>
      <c r="C23" s="33"/>
      <c r="D23" s="29" t="s">
        <v>42</v>
      </c>
      <c r="E23" s="33"/>
      <c r="F23" s="33"/>
      <c r="G23" s="33"/>
      <c r="H23" s="33"/>
      <c r="I23" s="29" t="s">
        <v>30</v>
      </c>
      <c r="J23" s="26" t="s">
        <v>3</v>
      </c>
      <c r="K23" s="33"/>
      <c r="L23" s="112"/>
      <c r="S23" s="33"/>
      <c r="T23" s="33"/>
      <c r="U23" s="33"/>
      <c r="V23" s="33"/>
      <c r="W23" s="33"/>
      <c r="X23" s="33"/>
      <c r="Y23" s="33"/>
      <c r="Z23" s="33"/>
      <c r="AA23" s="33"/>
      <c r="AB23" s="33"/>
      <c r="AC23" s="33"/>
      <c r="AD23" s="33"/>
      <c r="AE23" s="33"/>
    </row>
    <row r="24" s="2" customFormat="1" ht="18" customHeight="1">
      <c r="A24" s="33"/>
      <c r="B24" s="34"/>
      <c r="C24" s="33"/>
      <c r="D24" s="33"/>
      <c r="E24" s="26" t="s">
        <v>36</v>
      </c>
      <c r="F24" s="33"/>
      <c r="G24" s="33"/>
      <c r="H24" s="33"/>
      <c r="I24" s="29" t="s">
        <v>33</v>
      </c>
      <c r="J24" s="26" t="s">
        <v>3</v>
      </c>
      <c r="K24" s="33"/>
      <c r="L24" s="112"/>
      <c r="S24" s="33"/>
      <c r="T24" s="33"/>
      <c r="U24" s="33"/>
      <c r="V24" s="33"/>
      <c r="W24" s="33"/>
      <c r="X24" s="33"/>
      <c r="Y24" s="33"/>
      <c r="Z24" s="33"/>
      <c r="AA24" s="33"/>
      <c r="AB24" s="33"/>
      <c r="AC24" s="33"/>
      <c r="AD24" s="33"/>
      <c r="AE24" s="33"/>
    </row>
    <row r="25" s="2" customFormat="1" ht="6.96" customHeight="1">
      <c r="A25" s="33"/>
      <c r="B25" s="34"/>
      <c r="C25" s="33"/>
      <c r="D25" s="33"/>
      <c r="E25" s="33"/>
      <c r="F25" s="33"/>
      <c r="G25" s="33"/>
      <c r="H25" s="33"/>
      <c r="I25" s="33"/>
      <c r="J25" s="33"/>
      <c r="K25" s="33"/>
      <c r="L25" s="112"/>
      <c r="S25" s="33"/>
      <c r="T25" s="33"/>
      <c r="U25" s="33"/>
      <c r="V25" s="33"/>
      <c r="W25" s="33"/>
      <c r="X25" s="33"/>
      <c r="Y25" s="33"/>
      <c r="Z25" s="33"/>
      <c r="AA25" s="33"/>
      <c r="AB25" s="33"/>
      <c r="AC25" s="33"/>
      <c r="AD25" s="33"/>
      <c r="AE25" s="33"/>
    </row>
    <row r="26" s="2" customFormat="1" ht="12" customHeight="1">
      <c r="A26" s="33"/>
      <c r="B26" s="34"/>
      <c r="C26" s="33"/>
      <c r="D26" s="29" t="s">
        <v>43</v>
      </c>
      <c r="E26" s="33"/>
      <c r="F26" s="33"/>
      <c r="G26" s="33"/>
      <c r="H26" s="33"/>
      <c r="I26" s="33"/>
      <c r="J26" s="33"/>
      <c r="K26" s="33"/>
      <c r="L26" s="112"/>
      <c r="S26" s="33"/>
      <c r="T26" s="33"/>
      <c r="U26" s="33"/>
      <c r="V26" s="33"/>
      <c r="W26" s="33"/>
      <c r="X26" s="33"/>
      <c r="Y26" s="33"/>
      <c r="Z26" s="33"/>
      <c r="AA26" s="33"/>
      <c r="AB26" s="33"/>
      <c r="AC26" s="33"/>
      <c r="AD26" s="33"/>
      <c r="AE26" s="33"/>
    </row>
    <row r="27" s="8" customFormat="1" ht="16.5" customHeight="1">
      <c r="A27" s="113"/>
      <c r="B27" s="114"/>
      <c r="C27" s="113"/>
      <c r="D27" s="113"/>
      <c r="E27" s="31" t="s">
        <v>3</v>
      </c>
      <c r="F27" s="31"/>
      <c r="G27" s="31"/>
      <c r="H27" s="31"/>
      <c r="I27" s="113"/>
      <c r="J27" s="113"/>
      <c r="K27" s="113"/>
      <c r="L27" s="115"/>
      <c r="S27" s="113"/>
      <c r="T27" s="113"/>
      <c r="U27" s="113"/>
      <c r="V27" s="113"/>
      <c r="W27" s="113"/>
      <c r="X27" s="113"/>
      <c r="Y27" s="113"/>
      <c r="Z27" s="113"/>
      <c r="AA27" s="113"/>
      <c r="AB27" s="113"/>
      <c r="AC27" s="113"/>
      <c r="AD27" s="113"/>
      <c r="AE27" s="113"/>
    </row>
    <row r="28" s="2" customFormat="1" ht="6.96" customHeight="1">
      <c r="A28" s="33"/>
      <c r="B28" s="34"/>
      <c r="C28" s="33"/>
      <c r="D28" s="33"/>
      <c r="E28" s="33"/>
      <c r="F28" s="33"/>
      <c r="G28" s="33"/>
      <c r="H28" s="33"/>
      <c r="I28" s="33"/>
      <c r="J28" s="33"/>
      <c r="K28" s="33"/>
      <c r="L28" s="112"/>
      <c r="S28" s="33"/>
      <c r="T28" s="33"/>
      <c r="U28" s="33"/>
      <c r="V28" s="33"/>
      <c r="W28" s="33"/>
      <c r="X28" s="33"/>
      <c r="Y28" s="33"/>
      <c r="Z28" s="33"/>
      <c r="AA28" s="33"/>
      <c r="AB28" s="33"/>
      <c r="AC28" s="33"/>
      <c r="AD28" s="33"/>
      <c r="AE28" s="33"/>
    </row>
    <row r="29" s="2" customFormat="1" ht="6.96" customHeight="1">
      <c r="A29" s="33"/>
      <c r="B29" s="34"/>
      <c r="C29" s="33"/>
      <c r="D29" s="79"/>
      <c r="E29" s="79"/>
      <c r="F29" s="79"/>
      <c r="G29" s="79"/>
      <c r="H29" s="79"/>
      <c r="I29" s="79"/>
      <c r="J29" s="79"/>
      <c r="K29" s="79"/>
      <c r="L29" s="112"/>
      <c r="S29" s="33"/>
      <c r="T29" s="33"/>
      <c r="U29" s="33"/>
      <c r="V29" s="33"/>
      <c r="W29" s="33"/>
      <c r="X29" s="33"/>
      <c r="Y29" s="33"/>
      <c r="Z29" s="33"/>
      <c r="AA29" s="33"/>
      <c r="AB29" s="33"/>
      <c r="AC29" s="33"/>
      <c r="AD29" s="33"/>
      <c r="AE29" s="33"/>
    </row>
    <row r="30" s="2" customFormat="1" ht="25.44" customHeight="1">
      <c r="A30" s="33"/>
      <c r="B30" s="34"/>
      <c r="C30" s="33"/>
      <c r="D30" s="116" t="s">
        <v>45</v>
      </c>
      <c r="E30" s="33"/>
      <c r="F30" s="33"/>
      <c r="G30" s="33"/>
      <c r="H30" s="33"/>
      <c r="I30" s="33"/>
      <c r="J30" s="85">
        <f>ROUND(J81, 2)</f>
        <v>30369.599999999999</v>
      </c>
      <c r="K30" s="33"/>
      <c r="L30" s="112"/>
      <c r="S30" s="33"/>
      <c r="T30" s="33"/>
      <c r="U30" s="33"/>
      <c r="V30" s="33"/>
      <c r="W30" s="33"/>
      <c r="X30" s="33"/>
      <c r="Y30" s="33"/>
      <c r="Z30" s="33"/>
      <c r="AA30" s="33"/>
      <c r="AB30" s="33"/>
      <c r="AC30" s="33"/>
      <c r="AD30" s="33"/>
      <c r="AE30" s="33"/>
    </row>
    <row r="31" s="2" customFormat="1" ht="6.96" customHeight="1">
      <c r="A31" s="33"/>
      <c r="B31" s="34"/>
      <c r="C31" s="33"/>
      <c r="D31" s="79"/>
      <c r="E31" s="79"/>
      <c r="F31" s="79"/>
      <c r="G31" s="79"/>
      <c r="H31" s="79"/>
      <c r="I31" s="79"/>
      <c r="J31" s="79"/>
      <c r="K31" s="79"/>
      <c r="L31" s="112"/>
      <c r="S31" s="33"/>
      <c r="T31" s="33"/>
      <c r="U31" s="33"/>
      <c r="V31" s="33"/>
      <c r="W31" s="33"/>
      <c r="X31" s="33"/>
      <c r="Y31" s="33"/>
      <c r="Z31" s="33"/>
      <c r="AA31" s="33"/>
      <c r="AB31" s="33"/>
      <c r="AC31" s="33"/>
      <c r="AD31" s="33"/>
      <c r="AE31" s="33"/>
    </row>
    <row r="32" s="2" customFormat="1" ht="14.4" customHeight="1">
      <c r="A32" s="33"/>
      <c r="B32" s="34"/>
      <c r="C32" s="33"/>
      <c r="D32" s="33"/>
      <c r="E32" s="33"/>
      <c r="F32" s="38" t="s">
        <v>47</v>
      </c>
      <c r="G32" s="33"/>
      <c r="H32" s="33"/>
      <c r="I32" s="38" t="s">
        <v>46</v>
      </c>
      <c r="J32" s="38" t="s">
        <v>48</v>
      </c>
      <c r="K32" s="33"/>
      <c r="L32" s="112"/>
      <c r="S32" s="33"/>
      <c r="T32" s="33"/>
      <c r="U32" s="33"/>
      <c r="V32" s="33"/>
      <c r="W32" s="33"/>
      <c r="X32" s="33"/>
      <c r="Y32" s="33"/>
      <c r="Z32" s="33"/>
      <c r="AA32" s="33"/>
      <c r="AB32" s="33"/>
      <c r="AC32" s="33"/>
      <c r="AD32" s="33"/>
      <c r="AE32" s="33"/>
    </row>
    <row r="33" hidden="1" s="2" customFormat="1" ht="14.4" customHeight="1">
      <c r="A33" s="33"/>
      <c r="B33" s="34"/>
      <c r="C33" s="33"/>
      <c r="D33" s="42" t="s">
        <v>49</v>
      </c>
      <c r="E33" s="29" t="s">
        <v>50</v>
      </c>
      <c r="F33" s="117">
        <f>ROUND((SUM(BE81:BE96)),  2)</f>
        <v>0</v>
      </c>
      <c r="G33" s="33"/>
      <c r="H33" s="33"/>
      <c r="I33" s="118">
        <v>0.20999999999999999</v>
      </c>
      <c r="J33" s="117">
        <f>ROUND(((SUM(BE81:BE96))*I33),  2)</f>
        <v>0</v>
      </c>
      <c r="K33" s="33"/>
      <c r="L33" s="112"/>
      <c r="S33" s="33"/>
      <c r="T33" s="33"/>
      <c r="U33" s="33"/>
      <c r="V33" s="33"/>
      <c r="W33" s="33"/>
      <c r="X33" s="33"/>
      <c r="Y33" s="33"/>
      <c r="Z33" s="33"/>
      <c r="AA33" s="33"/>
      <c r="AB33" s="33"/>
      <c r="AC33" s="33"/>
      <c r="AD33" s="33"/>
      <c r="AE33" s="33"/>
    </row>
    <row r="34" hidden="1" s="2" customFormat="1" ht="14.4" customHeight="1">
      <c r="A34" s="33"/>
      <c r="B34" s="34"/>
      <c r="C34" s="33"/>
      <c r="D34" s="33"/>
      <c r="E34" s="29" t="s">
        <v>51</v>
      </c>
      <c r="F34" s="117">
        <f>ROUND((SUM(BF81:BF96)),  2)</f>
        <v>0</v>
      </c>
      <c r="G34" s="33"/>
      <c r="H34" s="33"/>
      <c r="I34" s="118">
        <v>0.14999999999999999</v>
      </c>
      <c r="J34" s="117">
        <f>ROUND(((SUM(BF81:BF96))*I34),  2)</f>
        <v>0</v>
      </c>
      <c r="K34" s="33"/>
      <c r="L34" s="112"/>
      <c r="S34" s="33"/>
      <c r="T34" s="33"/>
      <c r="U34" s="33"/>
      <c r="V34" s="33"/>
      <c r="W34" s="33"/>
      <c r="X34" s="33"/>
      <c r="Y34" s="33"/>
      <c r="Z34" s="33"/>
      <c r="AA34" s="33"/>
      <c r="AB34" s="33"/>
      <c r="AC34" s="33"/>
      <c r="AD34" s="33"/>
      <c r="AE34" s="33"/>
    </row>
    <row r="35" s="2" customFormat="1" ht="14.4" customHeight="1">
      <c r="A35" s="33"/>
      <c r="B35" s="34"/>
      <c r="C35" s="33"/>
      <c r="D35" s="29" t="s">
        <v>49</v>
      </c>
      <c r="E35" s="29" t="s">
        <v>52</v>
      </c>
      <c r="F35" s="117">
        <f>ROUND((SUM(BG81:BG96)),  2)</f>
        <v>30369.599999999999</v>
      </c>
      <c r="G35" s="33"/>
      <c r="H35" s="33"/>
      <c r="I35" s="118">
        <v>0.20999999999999999</v>
      </c>
      <c r="J35" s="117">
        <f>0</f>
        <v>0</v>
      </c>
      <c r="K35" s="33"/>
      <c r="L35" s="112"/>
      <c r="S35" s="33"/>
      <c r="T35" s="33"/>
      <c r="U35" s="33"/>
      <c r="V35" s="33"/>
      <c r="W35" s="33"/>
      <c r="X35" s="33"/>
      <c r="Y35" s="33"/>
      <c r="Z35" s="33"/>
      <c r="AA35" s="33"/>
      <c r="AB35" s="33"/>
      <c r="AC35" s="33"/>
      <c r="AD35" s="33"/>
      <c r="AE35" s="33"/>
    </row>
    <row r="36" s="2" customFormat="1" ht="14.4" customHeight="1">
      <c r="A36" s="33"/>
      <c r="B36" s="34"/>
      <c r="C36" s="33"/>
      <c r="D36" s="33"/>
      <c r="E36" s="29" t="s">
        <v>53</v>
      </c>
      <c r="F36" s="117">
        <f>ROUND((SUM(BH81:BH96)),  2)</f>
        <v>0</v>
      </c>
      <c r="G36" s="33"/>
      <c r="H36" s="33"/>
      <c r="I36" s="118">
        <v>0.14999999999999999</v>
      </c>
      <c r="J36" s="117">
        <f>0</f>
        <v>0</v>
      </c>
      <c r="K36" s="33"/>
      <c r="L36" s="112"/>
      <c r="S36" s="33"/>
      <c r="T36" s="33"/>
      <c r="U36" s="33"/>
      <c r="V36" s="33"/>
      <c r="W36" s="33"/>
      <c r="X36" s="33"/>
      <c r="Y36" s="33"/>
      <c r="Z36" s="33"/>
      <c r="AA36" s="33"/>
      <c r="AB36" s="33"/>
      <c r="AC36" s="33"/>
      <c r="AD36" s="33"/>
      <c r="AE36" s="33"/>
    </row>
    <row r="37" hidden="1" s="2" customFormat="1" ht="14.4" customHeight="1">
      <c r="A37" s="33"/>
      <c r="B37" s="34"/>
      <c r="C37" s="33"/>
      <c r="D37" s="33"/>
      <c r="E37" s="29" t="s">
        <v>54</v>
      </c>
      <c r="F37" s="117">
        <f>ROUND((SUM(BI81:BI96)),  2)</f>
        <v>0</v>
      </c>
      <c r="G37" s="33"/>
      <c r="H37" s="33"/>
      <c r="I37" s="118">
        <v>0</v>
      </c>
      <c r="J37" s="117">
        <f>0</f>
        <v>0</v>
      </c>
      <c r="K37" s="33"/>
      <c r="L37" s="112"/>
      <c r="S37" s="33"/>
      <c r="T37" s="33"/>
      <c r="U37" s="33"/>
      <c r="V37" s="33"/>
      <c r="W37" s="33"/>
      <c r="X37" s="33"/>
      <c r="Y37" s="33"/>
      <c r="Z37" s="33"/>
      <c r="AA37" s="33"/>
      <c r="AB37" s="33"/>
      <c r="AC37" s="33"/>
      <c r="AD37" s="33"/>
      <c r="AE37" s="33"/>
    </row>
    <row r="38" s="2" customFormat="1" ht="6.96" customHeight="1">
      <c r="A38" s="33"/>
      <c r="B38" s="34"/>
      <c r="C38" s="33"/>
      <c r="D38" s="33"/>
      <c r="E38" s="33"/>
      <c r="F38" s="33"/>
      <c r="G38" s="33"/>
      <c r="H38" s="33"/>
      <c r="I38" s="33"/>
      <c r="J38" s="33"/>
      <c r="K38" s="33"/>
      <c r="L38" s="112"/>
      <c r="S38" s="33"/>
      <c r="T38" s="33"/>
      <c r="U38" s="33"/>
      <c r="V38" s="33"/>
      <c r="W38" s="33"/>
      <c r="X38" s="33"/>
      <c r="Y38" s="33"/>
      <c r="Z38" s="33"/>
      <c r="AA38" s="33"/>
      <c r="AB38" s="33"/>
      <c r="AC38" s="33"/>
      <c r="AD38" s="33"/>
      <c r="AE38" s="33"/>
    </row>
    <row r="39" s="2" customFormat="1" ht="25.44" customHeight="1">
      <c r="A39" s="33"/>
      <c r="B39" s="34"/>
      <c r="C39" s="119"/>
      <c r="D39" s="120" t="s">
        <v>55</v>
      </c>
      <c r="E39" s="71"/>
      <c r="F39" s="71"/>
      <c r="G39" s="121" t="s">
        <v>56</v>
      </c>
      <c r="H39" s="122" t="s">
        <v>57</v>
      </c>
      <c r="I39" s="71"/>
      <c r="J39" s="123">
        <f>SUM(J30:J37)</f>
        <v>30369.599999999999</v>
      </c>
      <c r="K39" s="124"/>
      <c r="L39" s="112"/>
      <c r="S39" s="33"/>
      <c r="T39" s="33"/>
      <c r="U39" s="33"/>
      <c r="V39" s="33"/>
      <c r="W39" s="33"/>
      <c r="X39" s="33"/>
      <c r="Y39" s="33"/>
      <c r="Z39" s="33"/>
      <c r="AA39" s="33"/>
      <c r="AB39" s="33"/>
      <c r="AC39" s="33"/>
      <c r="AD39" s="33"/>
      <c r="AE39" s="33"/>
    </row>
    <row r="40" s="2" customFormat="1" ht="14.4" customHeight="1">
      <c r="A40" s="33"/>
      <c r="B40" s="50"/>
      <c r="C40" s="51"/>
      <c r="D40" s="51"/>
      <c r="E40" s="51"/>
      <c r="F40" s="51"/>
      <c r="G40" s="51"/>
      <c r="H40" s="51"/>
      <c r="I40" s="51"/>
      <c r="J40" s="51"/>
      <c r="K40" s="51"/>
      <c r="L40" s="112"/>
      <c r="S40" s="33"/>
      <c r="T40" s="33"/>
      <c r="U40" s="33"/>
      <c r="V40" s="33"/>
      <c r="W40" s="33"/>
      <c r="X40" s="33"/>
      <c r="Y40" s="33"/>
      <c r="Z40" s="33"/>
      <c r="AA40" s="33"/>
      <c r="AB40" s="33"/>
      <c r="AC40" s="33"/>
      <c r="AD40" s="33"/>
      <c r="AE40" s="33"/>
    </row>
    <row r="44" s="2" customFormat="1" ht="6.96" customHeight="1">
      <c r="A44" s="33"/>
      <c r="B44" s="52"/>
      <c r="C44" s="53"/>
      <c r="D44" s="53"/>
      <c r="E44" s="53"/>
      <c r="F44" s="53"/>
      <c r="G44" s="53"/>
      <c r="H44" s="53"/>
      <c r="I44" s="53"/>
      <c r="J44" s="53"/>
      <c r="K44" s="53"/>
      <c r="L44" s="112"/>
      <c r="S44" s="33"/>
      <c r="T44" s="33"/>
      <c r="U44" s="33"/>
      <c r="V44" s="33"/>
      <c r="W44" s="33"/>
      <c r="X44" s="33"/>
      <c r="Y44" s="33"/>
      <c r="Z44" s="33"/>
      <c r="AA44" s="33"/>
      <c r="AB44" s="33"/>
      <c r="AC44" s="33"/>
      <c r="AD44" s="33"/>
      <c r="AE44" s="33"/>
    </row>
    <row r="45" s="2" customFormat="1" ht="24.96" customHeight="1">
      <c r="A45" s="33"/>
      <c r="B45" s="34"/>
      <c r="C45" s="23" t="s">
        <v>115</v>
      </c>
      <c r="D45" s="33"/>
      <c r="E45" s="33"/>
      <c r="F45" s="33"/>
      <c r="G45" s="33"/>
      <c r="H45" s="33"/>
      <c r="I45" s="33"/>
      <c r="J45" s="33"/>
      <c r="K45" s="33"/>
      <c r="L45" s="112"/>
      <c r="S45" s="33"/>
      <c r="T45" s="33"/>
      <c r="U45" s="33"/>
      <c r="V45" s="33"/>
      <c r="W45" s="33"/>
      <c r="X45" s="33"/>
      <c r="Y45" s="33"/>
      <c r="Z45" s="33"/>
      <c r="AA45" s="33"/>
      <c r="AB45" s="33"/>
      <c r="AC45" s="33"/>
      <c r="AD45" s="33"/>
      <c r="AE45" s="33"/>
    </row>
    <row r="46" s="2" customFormat="1" ht="6.96" customHeight="1">
      <c r="A46" s="33"/>
      <c r="B46" s="34"/>
      <c r="C46" s="33"/>
      <c r="D46" s="33"/>
      <c r="E46" s="33"/>
      <c r="F46" s="33"/>
      <c r="G46" s="33"/>
      <c r="H46" s="33"/>
      <c r="I46" s="33"/>
      <c r="J46" s="33"/>
      <c r="K46" s="33"/>
      <c r="L46" s="112"/>
      <c r="S46" s="33"/>
      <c r="T46" s="33"/>
      <c r="U46" s="33"/>
      <c r="V46" s="33"/>
      <c r="W46" s="33"/>
      <c r="X46" s="33"/>
      <c r="Y46" s="33"/>
      <c r="Z46" s="33"/>
      <c r="AA46" s="33"/>
      <c r="AB46" s="33"/>
      <c r="AC46" s="33"/>
      <c r="AD46" s="33"/>
      <c r="AE46" s="33"/>
    </row>
    <row r="47" s="2" customFormat="1" ht="12" customHeight="1">
      <c r="A47" s="33"/>
      <c r="B47" s="34"/>
      <c r="C47" s="29" t="s">
        <v>15</v>
      </c>
      <c r="D47" s="33"/>
      <c r="E47" s="33"/>
      <c r="F47" s="33"/>
      <c r="G47" s="33"/>
      <c r="H47" s="33"/>
      <c r="I47" s="33"/>
      <c r="J47" s="33"/>
      <c r="K47" s="33"/>
      <c r="L47" s="112"/>
      <c r="S47" s="33"/>
      <c r="T47" s="33"/>
      <c r="U47" s="33"/>
      <c r="V47" s="33"/>
      <c r="W47" s="33"/>
      <c r="X47" s="33"/>
      <c r="Y47" s="33"/>
      <c r="Z47" s="33"/>
      <c r="AA47" s="33"/>
      <c r="AB47" s="33"/>
      <c r="AC47" s="33"/>
      <c r="AD47" s="33"/>
      <c r="AE47" s="33"/>
    </row>
    <row r="48" s="2" customFormat="1" ht="16.5" customHeight="1">
      <c r="A48" s="33"/>
      <c r="B48" s="34"/>
      <c r="C48" s="33"/>
      <c r="D48" s="33"/>
      <c r="E48" s="111" t="str">
        <f>E7</f>
        <v>REKONSTRUKCE BUDOVY OŘ PLZEŇ, TRÄGEROVA ULICE, ČESKÉ BUDĚJOVICE</v>
      </c>
      <c r="F48" s="29"/>
      <c r="G48" s="29"/>
      <c r="H48" s="29"/>
      <c r="I48" s="33"/>
      <c r="J48" s="33"/>
      <c r="K48" s="33"/>
      <c r="L48" s="112"/>
      <c r="S48" s="33"/>
      <c r="T48" s="33"/>
      <c r="U48" s="33"/>
      <c r="V48" s="33"/>
      <c r="W48" s="33"/>
      <c r="X48" s="33"/>
      <c r="Y48" s="33"/>
      <c r="Z48" s="33"/>
      <c r="AA48" s="33"/>
      <c r="AB48" s="33"/>
      <c r="AC48" s="33"/>
      <c r="AD48" s="33"/>
      <c r="AE48" s="33"/>
    </row>
    <row r="49" s="2" customFormat="1" ht="12" customHeight="1">
      <c r="A49" s="33"/>
      <c r="B49" s="34"/>
      <c r="C49" s="29" t="s">
        <v>113</v>
      </c>
      <c r="D49" s="33"/>
      <c r="E49" s="33"/>
      <c r="F49" s="33"/>
      <c r="G49" s="33"/>
      <c r="H49" s="33"/>
      <c r="I49" s="33"/>
      <c r="J49" s="33"/>
      <c r="K49" s="33"/>
      <c r="L49" s="112"/>
      <c r="S49" s="33"/>
      <c r="T49" s="33"/>
      <c r="U49" s="33"/>
      <c r="V49" s="33"/>
      <c r="W49" s="33"/>
      <c r="X49" s="33"/>
      <c r="Y49" s="33"/>
      <c r="Z49" s="33"/>
      <c r="AA49" s="33"/>
      <c r="AB49" s="33"/>
      <c r="AC49" s="33"/>
      <c r="AD49" s="33"/>
      <c r="AE49" s="33"/>
    </row>
    <row r="50" s="2" customFormat="1" ht="16.5" customHeight="1">
      <c r="A50" s="33"/>
      <c r="B50" s="34"/>
      <c r="C50" s="33"/>
      <c r="D50" s="33"/>
      <c r="E50" s="57" t="str">
        <f>E9</f>
        <v>SO 02-4 - Venkovní kuřárna</v>
      </c>
      <c r="F50" s="33"/>
      <c r="G50" s="33"/>
      <c r="H50" s="33"/>
      <c r="I50" s="33"/>
      <c r="J50" s="33"/>
      <c r="K50" s="33"/>
      <c r="L50" s="112"/>
      <c r="S50" s="33"/>
      <c r="T50" s="33"/>
      <c r="U50" s="33"/>
      <c r="V50" s="33"/>
      <c r="W50" s="33"/>
      <c r="X50" s="33"/>
      <c r="Y50" s="33"/>
      <c r="Z50" s="33"/>
      <c r="AA50" s="33"/>
      <c r="AB50" s="33"/>
      <c r="AC50" s="33"/>
      <c r="AD50" s="33"/>
      <c r="AE50" s="33"/>
    </row>
    <row r="51" s="2" customFormat="1" ht="6.96" customHeight="1">
      <c r="A51" s="33"/>
      <c r="B51" s="34"/>
      <c r="C51" s="33"/>
      <c r="D51" s="33"/>
      <c r="E51" s="33"/>
      <c r="F51" s="33"/>
      <c r="G51" s="33"/>
      <c r="H51" s="33"/>
      <c r="I51" s="33"/>
      <c r="J51" s="33"/>
      <c r="K51" s="33"/>
      <c r="L51" s="112"/>
      <c r="S51" s="33"/>
      <c r="T51" s="33"/>
      <c r="U51" s="33"/>
      <c r="V51" s="33"/>
      <c r="W51" s="33"/>
      <c r="X51" s="33"/>
      <c r="Y51" s="33"/>
      <c r="Z51" s="33"/>
      <c r="AA51" s="33"/>
      <c r="AB51" s="33"/>
      <c r="AC51" s="33"/>
      <c r="AD51" s="33"/>
      <c r="AE51" s="33"/>
    </row>
    <row r="52" s="2" customFormat="1" ht="12" customHeight="1">
      <c r="A52" s="33"/>
      <c r="B52" s="34"/>
      <c r="C52" s="29" t="s">
        <v>21</v>
      </c>
      <c r="D52" s="33"/>
      <c r="E52" s="33"/>
      <c r="F52" s="26" t="str">
        <f>F12</f>
        <v>České Budějovice</v>
      </c>
      <c r="G52" s="33"/>
      <c r="H52" s="33"/>
      <c r="I52" s="29" t="s">
        <v>23</v>
      </c>
      <c r="J52" s="59" t="str">
        <f>IF(J12="","",J12)</f>
        <v>25. 7. 2019</v>
      </c>
      <c r="K52" s="33"/>
      <c r="L52" s="112"/>
      <c r="S52" s="33"/>
      <c r="T52" s="33"/>
      <c r="U52" s="33"/>
      <c r="V52" s="33"/>
      <c r="W52" s="33"/>
      <c r="X52" s="33"/>
      <c r="Y52" s="33"/>
      <c r="Z52" s="33"/>
      <c r="AA52" s="33"/>
      <c r="AB52" s="33"/>
      <c r="AC52" s="33"/>
      <c r="AD52" s="33"/>
      <c r="AE52" s="33"/>
    </row>
    <row r="53" s="2" customFormat="1" ht="6.96" customHeight="1">
      <c r="A53" s="33"/>
      <c r="B53" s="34"/>
      <c r="C53" s="33"/>
      <c r="D53" s="33"/>
      <c r="E53" s="33"/>
      <c r="F53" s="33"/>
      <c r="G53" s="33"/>
      <c r="H53" s="33"/>
      <c r="I53" s="33"/>
      <c r="J53" s="33"/>
      <c r="K53" s="33"/>
      <c r="L53" s="112"/>
      <c r="S53" s="33"/>
      <c r="T53" s="33"/>
      <c r="U53" s="33"/>
      <c r="V53" s="33"/>
      <c r="W53" s="33"/>
      <c r="X53" s="33"/>
      <c r="Y53" s="33"/>
      <c r="Z53" s="33"/>
      <c r="AA53" s="33"/>
      <c r="AB53" s="33"/>
      <c r="AC53" s="33"/>
      <c r="AD53" s="33"/>
      <c r="AE53" s="33"/>
    </row>
    <row r="54" s="2" customFormat="1" ht="27.9" customHeight="1">
      <c r="A54" s="33"/>
      <c r="B54" s="34"/>
      <c r="C54" s="29" t="s">
        <v>29</v>
      </c>
      <c r="D54" s="33"/>
      <c r="E54" s="33"/>
      <c r="F54" s="26" t="str">
        <f>E15</f>
        <v>Správa železniční dopravní cesty, státní o.</v>
      </c>
      <c r="G54" s="33"/>
      <c r="H54" s="33"/>
      <c r="I54" s="29" t="s">
        <v>37</v>
      </c>
      <c r="J54" s="31" t="str">
        <f>E21</f>
        <v>ATELIÉR DoPI, s.r.o.</v>
      </c>
      <c r="K54" s="33"/>
      <c r="L54" s="112"/>
      <c r="S54" s="33"/>
      <c r="T54" s="33"/>
      <c r="U54" s="33"/>
      <c r="V54" s="33"/>
      <c r="W54" s="33"/>
      <c r="X54" s="33"/>
      <c r="Y54" s="33"/>
      <c r="Z54" s="33"/>
      <c r="AA54" s="33"/>
      <c r="AB54" s="33"/>
      <c r="AC54" s="33"/>
      <c r="AD54" s="33"/>
      <c r="AE54" s="33"/>
    </row>
    <row r="55" s="2" customFormat="1" ht="15.15" customHeight="1">
      <c r="A55" s="33"/>
      <c r="B55" s="34"/>
      <c r="C55" s="29" t="s">
        <v>35</v>
      </c>
      <c r="D55" s="33"/>
      <c r="E55" s="33"/>
      <c r="F55" s="26" t="str">
        <f>IF(E18="","",E18)</f>
        <v xml:space="preserve"> </v>
      </c>
      <c r="G55" s="33"/>
      <c r="H55" s="33"/>
      <c r="I55" s="29" t="s">
        <v>42</v>
      </c>
      <c r="J55" s="31" t="str">
        <f>E24</f>
        <v xml:space="preserve"> </v>
      </c>
      <c r="K55" s="33"/>
      <c r="L55" s="112"/>
      <c r="S55" s="33"/>
      <c r="T55" s="33"/>
      <c r="U55" s="33"/>
      <c r="V55" s="33"/>
      <c r="W55" s="33"/>
      <c r="X55" s="33"/>
      <c r="Y55" s="33"/>
      <c r="Z55" s="33"/>
      <c r="AA55" s="33"/>
      <c r="AB55" s="33"/>
      <c r="AC55" s="33"/>
      <c r="AD55" s="33"/>
      <c r="AE55" s="33"/>
    </row>
    <row r="56" s="2" customFormat="1" ht="10.32" customHeight="1">
      <c r="A56" s="33"/>
      <c r="B56" s="34"/>
      <c r="C56" s="33"/>
      <c r="D56" s="33"/>
      <c r="E56" s="33"/>
      <c r="F56" s="33"/>
      <c r="G56" s="33"/>
      <c r="H56" s="33"/>
      <c r="I56" s="33"/>
      <c r="J56" s="33"/>
      <c r="K56" s="33"/>
      <c r="L56" s="112"/>
      <c r="S56" s="33"/>
      <c r="T56" s="33"/>
      <c r="U56" s="33"/>
      <c r="V56" s="33"/>
      <c r="W56" s="33"/>
      <c r="X56" s="33"/>
      <c r="Y56" s="33"/>
      <c r="Z56" s="33"/>
      <c r="AA56" s="33"/>
      <c r="AB56" s="33"/>
      <c r="AC56" s="33"/>
      <c r="AD56" s="33"/>
      <c r="AE56" s="33"/>
    </row>
    <row r="57" s="2" customFormat="1" ht="29.28" customHeight="1">
      <c r="A57" s="33"/>
      <c r="B57" s="34"/>
      <c r="C57" s="125" t="s">
        <v>116</v>
      </c>
      <c r="D57" s="119"/>
      <c r="E57" s="119"/>
      <c r="F57" s="119"/>
      <c r="G57" s="119"/>
      <c r="H57" s="119"/>
      <c r="I57" s="119"/>
      <c r="J57" s="126" t="s">
        <v>117</v>
      </c>
      <c r="K57" s="119"/>
      <c r="L57" s="112"/>
      <c r="S57" s="33"/>
      <c r="T57" s="33"/>
      <c r="U57" s="33"/>
      <c r="V57" s="33"/>
      <c r="W57" s="33"/>
      <c r="X57" s="33"/>
      <c r="Y57" s="33"/>
      <c r="Z57" s="33"/>
      <c r="AA57" s="33"/>
      <c r="AB57" s="33"/>
      <c r="AC57" s="33"/>
      <c r="AD57" s="33"/>
      <c r="AE57" s="33"/>
    </row>
    <row r="58" s="2" customFormat="1" ht="10.32" customHeight="1">
      <c r="A58" s="33"/>
      <c r="B58" s="34"/>
      <c r="C58" s="33"/>
      <c r="D58" s="33"/>
      <c r="E58" s="33"/>
      <c r="F58" s="33"/>
      <c r="G58" s="33"/>
      <c r="H58" s="33"/>
      <c r="I58" s="33"/>
      <c r="J58" s="33"/>
      <c r="K58" s="33"/>
      <c r="L58" s="112"/>
      <c r="S58" s="33"/>
      <c r="T58" s="33"/>
      <c r="U58" s="33"/>
      <c r="V58" s="33"/>
      <c r="W58" s="33"/>
      <c r="X58" s="33"/>
      <c r="Y58" s="33"/>
      <c r="Z58" s="33"/>
      <c r="AA58" s="33"/>
      <c r="AB58" s="33"/>
      <c r="AC58" s="33"/>
      <c r="AD58" s="33"/>
      <c r="AE58" s="33"/>
    </row>
    <row r="59" s="2" customFormat="1" ht="22.8" customHeight="1">
      <c r="A59" s="33"/>
      <c r="B59" s="34"/>
      <c r="C59" s="127" t="s">
        <v>77</v>
      </c>
      <c r="D59" s="33"/>
      <c r="E59" s="33"/>
      <c r="F59" s="33"/>
      <c r="G59" s="33"/>
      <c r="H59" s="33"/>
      <c r="I59" s="33"/>
      <c r="J59" s="85">
        <f>J81</f>
        <v>30369.599999999999</v>
      </c>
      <c r="K59" s="33"/>
      <c r="L59" s="112"/>
      <c r="S59" s="33"/>
      <c r="T59" s="33"/>
      <c r="U59" s="33"/>
      <c r="V59" s="33"/>
      <c r="W59" s="33"/>
      <c r="X59" s="33"/>
      <c r="Y59" s="33"/>
      <c r="Z59" s="33"/>
      <c r="AA59" s="33"/>
      <c r="AB59" s="33"/>
      <c r="AC59" s="33"/>
      <c r="AD59" s="33"/>
      <c r="AE59" s="33"/>
      <c r="AU59" s="19" t="s">
        <v>118</v>
      </c>
    </row>
    <row r="60" s="9" customFormat="1" ht="24.96" customHeight="1">
      <c r="A60" s="9"/>
      <c r="B60" s="128"/>
      <c r="C60" s="9"/>
      <c r="D60" s="129" t="s">
        <v>1403</v>
      </c>
      <c r="E60" s="130"/>
      <c r="F60" s="130"/>
      <c r="G60" s="130"/>
      <c r="H60" s="130"/>
      <c r="I60" s="130"/>
      <c r="J60" s="131">
        <f>J82</f>
        <v>30369.599999999999</v>
      </c>
      <c r="K60" s="9"/>
      <c r="L60" s="128"/>
      <c r="S60" s="9"/>
      <c r="T60" s="9"/>
      <c r="U60" s="9"/>
      <c r="V60" s="9"/>
      <c r="W60" s="9"/>
      <c r="X60" s="9"/>
      <c r="Y60" s="9"/>
      <c r="Z60" s="9"/>
      <c r="AA60" s="9"/>
      <c r="AB60" s="9"/>
      <c r="AC60" s="9"/>
      <c r="AD60" s="9"/>
      <c r="AE60" s="9"/>
    </row>
    <row r="61" s="10" customFormat="1" ht="19.92" customHeight="1">
      <c r="A61" s="10"/>
      <c r="B61" s="132"/>
      <c r="C61" s="10"/>
      <c r="D61" s="133" t="s">
        <v>1531</v>
      </c>
      <c r="E61" s="134"/>
      <c r="F61" s="134"/>
      <c r="G61" s="134"/>
      <c r="H61" s="134"/>
      <c r="I61" s="134"/>
      <c r="J61" s="135">
        <f>J83</f>
        <v>30369.599999999999</v>
      </c>
      <c r="K61" s="10"/>
      <c r="L61" s="132"/>
      <c r="S61" s="10"/>
      <c r="T61" s="10"/>
      <c r="U61" s="10"/>
      <c r="V61" s="10"/>
      <c r="W61" s="10"/>
      <c r="X61" s="10"/>
      <c r="Y61" s="10"/>
      <c r="Z61" s="10"/>
      <c r="AA61" s="10"/>
      <c r="AB61" s="10"/>
      <c r="AC61" s="10"/>
      <c r="AD61" s="10"/>
      <c r="AE61" s="10"/>
    </row>
    <row r="62" s="2" customFormat="1" ht="21.84" customHeight="1">
      <c r="A62" s="33"/>
      <c r="B62" s="34"/>
      <c r="C62" s="33"/>
      <c r="D62" s="33"/>
      <c r="E62" s="33"/>
      <c r="F62" s="33"/>
      <c r="G62" s="33"/>
      <c r="H62" s="33"/>
      <c r="I62" s="33"/>
      <c r="J62" s="33"/>
      <c r="K62" s="33"/>
      <c r="L62" s="112"/>
      <c r="S62" s="33"/>
      <c r="T62" s="33"/>
      <c r="U62" s="33"/>
      <c r="V62" s="33"/>
      <c r="W62" s="33"/>
      <c r="X62" s="33"/>
      <c r="Y62" s="33"/>
      <c r="Z62" s="33"/>
      <c r="AA62" s="33"/>
      <c r="AB62" s="33"/>
      <c r="AC62" s="33"/>
      <c r="AD62" s="33"/>
      <c r="AE62" s="33"/>
    </row>
    <row r="63" s="2" customFormat="1" ht="6.96" customHeight="1">
      <c r="A63" s="33"/>
      <c r="B63" s="50"/>
      <c r="C63" s="51"/>
      <c r="D63" s="51"/>
      <c r="E63" s="51"/>
      <c r="F63" s="51"/>
      <c r="G63" s="51"/>
      <c r="H63" s="51"/>
      <c r="I63" s="51"/>
      <c r="J63" s="51"/>
      <c r="K63" s="51"/>
      <c r="L63" s="112"/>
      <c r="S63" s="33"/>
      <c r="T63" s="33"/>
      <c r="U63" s="33"/>
      <c r="V63" s="33"/>
      <c r="W63" s="33"/>
      <c r="X63" s="33"/>
      <c r="Y63" s="33"/>
      <c r="Z63" s="33"/>
      <c r="AA63" s="33"/>
      <c r="AB63" s="33"/>
      <c r="AC63" s="33"/>
      <c r="AD63" s="33"/>
      <c r="AE63" s="33"/>
    </row>
    <row r="67" s="2" customFormat="1" ht="6.96" customHeight="1">
      <c r="A67" s="33"/>
      <c r="B67" s="52"/>
      <c r="C67" s="53"/>
      <c r="D67" s="53"/>
      <c r="E67" s="53"/>
      <c r="F67" s="53"/>
      <c r="G67" s="53"/>
      <c r="H67" s="53"/>
      <c r="I67" s="53"/>
      <c r="J67" s="53"/>
      <c r="K67" s="53"/>
      <c r="L67" s="112"/>
      <c r="S67" s="33"/>
      <c r="T67" s="33"/>
      <c r="U67" s="33"/>
      <c r="V67" s="33"/>
      <c r="W67" s="33"/>
      <c r="X67" s="33"/>
      <c r="Y67" s="33"/>
      <c r="Z67" s="33"/>
      <c r="AA67" s="33"/>
      <c r="AB67" s="33"/>
      <c r="AC67" s="33"/>
      <c r="AD67" s="33"/>
      <c r="AE67" s="33"/>
    </row>
    <row r="68" s="2" customFormat="1" ht="24.96" customHeight="1">
      <c r="A68" s="33"/>
      <c r="B68" s="34"/>
      <c r="C68" s="23" t="s">
        <v>126</v>
      </c>
      <c r="D68" s="33"/>
      <c r="E68" s="33"/>
      <c r="F68" s="33"/>
      <c r="G68" s="33"/>
      <c r="H68" s="33"/>
      <c r="I68" s="33"/>
      <c r="J68" s="33"/>
      <c r="K68" s="33"/>
      <c r="L68" s="112"/>
      <c r="S68" s="33"/>
      <c r="T68" s="33"/>
      <c r="U68" s="33"/>
      <c r="V68" s="33"/>
      <c r="W68" s="33"/>
      <c r="X68" s="33"/>
      <c r="Y68" s="33"/>
      <c r="Z68" s="33"/>
      <c r="AA68" s="33"/>
      <c r="AB68" s="33"/>
      <c r="AC68" s="33"/>
      <c r="AD68" s="33"/>
      <c r="AE68" s="33"/>
    </row>
    <row r="69" s="2" customFormat="1" ht="6.96" customHeight="1">
      <c r="A69" s="33"/>
      <c r="B69" s="34"/>
      <c r="C69" s="33"/>
      <c r="D69" s="33"/>
      <c r="E69" s="33"/>
      <c r="F69" s="33"/>
      <c r="G69" s="33"/>
      <c r="H69" s="33"/>
      <c r="I69" s="33"/>
      <c r="J69" s="33"/>
      <c r="K69" s="33"/>
      <c r="L69" s="112"/>
      <c r="S69" s="33"/>
      <c r="T69" s="33"/>
      <c r="U69" s="33"/>
      <c r="V69" s="33"/>
      <c r="W69" s="33"/>
      <c r="X69" s="33"/>
      <c r="Y69" s="33"/>
      <c r="Z69" s="33"/>
      <c r="AA69" s="33"/>
      <c r="AB69" s="33"/>
      <c r="AC69" s="33"/>
      <c r="AD69" s="33"/>
      <c r="AE69" s="33"/>
    </row>
    <row r="70" s="2" customFormat="1" ht="12" customHeight="1">
      <c r="A70" s="33"/>
      <c r="B70" s="34"/>
      <c r="C70" s="29" t="s">
        <v>15</v>
      </c>
      <c r="D70" s="33"/>
      <c r="E70" s="33"/>
      <c r="F70" s="33"/>
      <c r="G70" s="33"/>
      <c r="H70" s="33"/>
      <c r="I70" s="33"/>
      <c r="J70" s="33"/>
      <c r="K70" s="33"/>
      <c r="L70" s="112"/>
      <c r="S70" s="33"/>
      <c r="T70" s="33"/>
      <c r="U70" s="33"/>
      <c r="V70" s="33"/>
      <c r="W70" s="33"/>
      <c r="X70" s="33"/>
      <c r="Y70" s="33"/>
      <c r="Z70" s="33"/>
      <c r="AA70" s="33"/>
      <c r="AB70" s="33"/>
      <c r="AC70" s="33"/>
      <c r="AD70" s="33"/>
      <c r="AE70" s="33"/>
    </row>
    <row r="71" s="2" customFormat="1" ht="16.5" customHeight="1">
      <c r="A71" s="33"/>
      <c r="B71" s="34"/>
      <c r="C71" s="33"/>
      <c r="D71" s="33"/>
      <c r="E71" s="111" t="str">
        <f>E7</f>
        <v>REKONSTRUKCE BUDOVY OŘ PLZEŇ, TRÄGEROVA ULICE, ČESKÉ BUDĚJOVICE</v>
      </c>
      <c r="F71" s="29"/>
      <c r="G71" s="29"/>
      <c r="H71" s="29"/>
      <c r="I71" s="33"/>
      <c r="J71" s="33"/>
      <c r="K71" s="33"/>
      <c r="L71" s="112"/>
      <c r="S71" s="33"/>
      <c r="T71" s="33"/>
      <c r="U71" s="33"/>
      <c r="V71" s="33"/>
      <c r="W71" s="33"/>
      <c r="X71" s="33"/>
      <c r="Y71" s="33"/>
      <c r="Z71" s="33"/>
      <c r="AA71" s="33"/>
      <c r="AB71" s="33"/>
      <c r="AC71" s="33"/>
      <c r="AD71" s="33"/>
      <c r="AE71" s="33"/>
    </row>
    <row r="72" s="2" customFormat="1" ht="12" customHeight="1">
      <c r="A72" s="33"/>
      <c r="B72" s="34"/>
      <c r="C72" s="29" t="s">
        <v>113</v>
      </c>
      <c r="D72" s="33"/>
      <c r="E72" s="33"/>
      <c r="F72" s="33"/>
      <c r="G72" s="33"/>
      <c r="H72" s="33"/>
      <c r="I72" s="33"/>
      <c r="J72" s="33"/>
      <c r="K72" s="33"/>
      <c r="L72" s="112"/>
      <c r="S72" s="33"/>
      <c r="T72" s="33"/>
      <c r="U72" s="33"/>
      <c r="V72" s="33"/>
      <c r="W72" s="33"/>
      <c r="X72" s="33"/>
      <c r="Y72" s="33"/>
      <c r="Z72" s="33"/>
      <c r="AA72" s="33"/>
      <c r="AB72" s="33"/>
      <c r="AC72" s="33"/>
      <c r="AD72" s="33"/>
      <c r="AE72" s="33"/>
    </row>
    <row r="73" s="2" customFormat="1" ht="16.5" customHeight="1">
      <c r="A73" s="33"/>
      <c r="B73" s="34"/>
      <c r="C73" s="33"/>
      <c r="D73" s="33"/>
      <c r="E73" s="57" t="str">
        <f>E9</f>
        <v>SO 02-4 - Venkovní kuřárna</v>
      </c>
      <c r="F73" s="33"/>
      <c r="G73" s="33"/>
      <c r="H73" s="33"/>
      <c r="I73" s="33"/>
      <c r="J73" s="33"/>
      <c r="K73" s="33"/>
      <c r="L73" s="112"/>
      <c r="S73" s="33"/>
      <c r="T73" s="33"/>
      <c r="U73" s="33"/>
      <c r="V73" s="33"/>
      <c r="W73" s="33"/>
      <c r="X73" s="33"/>
      <c r="Y73" s="33"/>
      <c r="Z73" s="33"/>
      <c r="AA73" s="33"/>
      <c r="AB73" s="33"/>
      <c r="AC73" s="33"/>
      <c r="AD73" s="33"/>
      <c r="AE73" s="33"/>
    </row>
    <row r="74" s="2" customFormat="1" ht="6.96" customHeight="1">
      <c r="A74" s="33"/>
      <c r="B74" s="34"/>
      <c r="C74" s="33"/>
      <c r="D74" s="33"/>
      <c r="E74" s="33"/>
      <c r="F74" s="33"/>
      <c r="G74" s="33"/>
      <c r="H74" s="33"/>
      <c r="I74" s="33"/>
      <c r="J74" s="33"/>
      <c r="K74" s="33"/>
      <c r="L74" s="112"/>
      <c r="S74" s="33"/>
      <c r="T74" s="33"/>
      <c r="U74" s="33"/>
      <c r="V74" s="33"/>
      <c r="W74" s="33"/>
      <c r="X74" s="33"/>
      <c r="Y74" s="33"/>
      <c r="Z74" s="33"/>
      <c r="AA74" s="33"/>
      <c r="AB74" s="33"/>
      <c r="AC74" s="33"/>
      <c r="AD74" s="33"/>
      <c r="AE74" s="33"/>
    </row>
    <row r="75" s="2" customFormat="1" ht="12" customHeight="1">
      <c r="A75" s="33"/>
      <c r="B75" s="34"/>
      <c r="C75" s="29" t="s">
        <v>21</v>
      </c>
      <c r="D75" s="33"/>
      <c r="E75" s="33"/>
      <c r="F75" s="26" t="str">
        <f>F12</f>
        <v>České Budějovice</v>
      </c>
      <c r="G75" s="33"/>
      <c r="H75" s="33"/>
      <c r="I75" s="29" t="s">
        <v>23</v>
      </c>
      <c r="J75" s="59" t="str">
        <f>IF(J12="","",J12)</f>
        <v>25. 7. 2019</v>
      </c>
      <c r="K75" s="33"/>
      <c r="L75" s="112"/>
      <c r="S75" s="33"/>
      <c r="T75" s="33"/>
      <c r="U75" s="33"/>
      <c r="V75" s="33"/>
      <c r="W75" s="33"/>
      <c r="X75" s="33"/>
      <c r="Y75" s="33"/>
      <c r="Z75" s="33"/>
      <c r="AA75" s="33"/>
      <c r="AB75" s="33"/>
      <c r="AC75" s="33"/>
      <c r="AD75" s="33"/>
      <c r="AE75" s="33"/>
    </row>
    <row r="76" s="2" customFormat="1" ht="6.96" customHeight="1">
      <c r="A76" s="33"/>
      <c r="B76" s="34"/>
      <c r="C76" s="33"/>
      <c r="D76" s="33"/>
      <c r="E76" s="33"/>
      <c r="F76" s="33"/>
      <c r="G76" s="33"/>
      <c r="H76" s="33"/>
      <c r="I76" s="33"/>
      <c r="J76" s="33"/>
      <c r="K76" s="33"/>
      <c r="L76" s="112"/>
      <c r="S76" s="33"/>
      <c r="T76" s="33"/>
      <c r="U76" s="33"/>
      <c r="V76" s="33"/>
      <c r="W76" s="33"/>
      <c r="X76" s="33"/>
      <c r="Y76" s="33"/>
      <c r="Z76" s="33"/>
      <c r="AA76" s="33"/>
      <c r="AB76" s="33"/>
      <c r="AC76" s="33"/>
      <c r="AD76" s="33"/>
      <c r="AE76" s="33"/>
    </row>
    <row r="77" s="2" customFormat="1" ht="27.9" customHeight="1">
      <c r="A77" s="33"/>
      <c r="B77" s="34"/>
      <c r="C77" s="29" t="s">
        <v>29</v>
      </c>
      <c r="D77" s="33"/>
      <c r="E77" s="33"/>
      <c r="F77" s="26" t="str">
        <f>E15</f>
        <v>Správa železniční dopravní cesty, státní o.</v>
      </c>
      <c r="G77" s="33"/>
      <c r="H77" s="33"/>
      <c r="I77" s="29" t="s">
        <v>37</v>
      </c>
      <c r="J77" s="31" t="str">
        <f>E21</f>
        <v>ATELIÉR DoPI, s.r.o.</v>
      </c>
      <c r="K77" s="33"/>
      <c r="L77" s="112"/>
      <c r="S77" s="33"/>
      <c r="T77" s="33"/>
      <c r="U77" s="33"/>
      <c r="V77" s="33"/>
      <c r="W77" s="33"/>
      <c r="X77" s="33"/>
      <c r="Y77" s="33"/>
      <c r="Z77" s="33"/>
      <c r="AA77" s="33"/>
      <c r="AB77" s="33"/>
      <c r="AC77" s="33"/>
      <c r="AD77" s="33"/>
      <c r="AE77" s="33"/>
    </row>
    <row r="78" s="2" customFormat="1" ht="15.15" customHeight="1">
      <c r="A78" s="33"/>
      <c r="B78" s="34"/>
      <c r="C78" s="29" t="s">
        <v>35</v>
      </c>
      <c r="D78" s="33"/>
      <c r="E78" s="33"/>
      <c r="F78" s="26" t="str">
        <f>IF(E18="","",E18)</f>
        <v xml:space="preserve"> </v>
      </c>
      <c r="G78" s="33"/>
      <c r="H78" s="33"/>
      <c r="I78" s="29" t="s">
        <v>42</v>
      </c>
      <c r="J78" s="31" t="str">
        <f>E24</f>
        <v xml:space="preserve"> </v>
      </c>
      <c r="K78" s="33"/>
      <c r="L78" s="112"/>
      <c r="S78" s="33"/>
      <c r="T78" s="33"/>
      <c r="U78" s="33"/>
      <c r="V78" s="33"/>
      <c r="W78" s="33"/>
      <c r="X78" s="33"/>
      <c r="Y78" s="33"/>
      <c r="Z78" s="33"/>
      <c r="AA78" s="33"/>
      <c r="AB78" s="33"/>
      <c r="AC78" s="33"/>
      <c r="AD78" s="33"/>
      <c r="AE78" s="33"/>
    </row>
    <row r="79" s="2" customFormat="1" ht="10.32" customHeight="1">
      <c r="A79" s="33"/>
      <c r="B79" s="34"/>
      <c r="C79" s="33"/>
      <c r="D79" s="33"/>
      <c r="E79" s="33"/>
      <c r="F79" s="33"/>
      <c r="G79" s="33"/>
      <c r="H79" s="33"/>
      <c r="I79" s="33"/>
      <c r="J79" s="33"/>
      <c r="K79" s="33"/>
      <c r="L79" s="112"/>
      <c r="S79" s="33"/>
      <c r="T79" s="33"/>
      <c r="U79" s="33"/>
      <c r="V79" s="33"/>
      <c r="W79" s="33"/>
      <c r="X79" s="33"/>
      <c r="Y79" s="33"/>
      <c r="Z79" s="33"/>
      <c r="AA79" s="33"/>
      <c r="AB79" s="33"/>
      <c r="AC79" s="33"/>
      <c r="AD79" s="33"/>
      <c r="AE79" s="33"/>
    </row>
    <row r="80" s="11" customFormat="1" ht="29.28" customHeight="1">
      <c r="A80" s="136"/>
      <c r="B80" s="137"/>
      <c r="C80" s="138" t="s">
        <v>127</v>
      </c>
      <c r="D80" s="139" t="s">
        <v>64</v>
      </c>
      <c r="E80" s="139" t="s">
        <v>60</v>
      </c>
      <c r="F80" s="139" t="s">
        <v>61</v>
      </c>
      <c r="G80" s="139" t="s">
        <v>128</v>
      </c>
      <c r="H80" s="139" t="s">
        <v>129</v>
      </c>
      <c r="I80" s="139" t="s">
        <v>130</v>
      </c>
      <c r="J80" s="139" t="s">
        <v>117</v>
      </c>
      <c r="K80" s="140" t="s">
        <v>131</v>
      </c>
      <c r="L80" s="141"/>
      <c r="M80" s="75" t="s">
        <v>3</v>
      </c>
      <c r="N80" s="76" t="s">
        <v>49</v>
      </c>
      <c r="O80" s="76" t="s">
        <v>132</v>
      </c>
      <c r="P80" s="76" t="s">
        <v>133</v>
      </c>
      <c r="Q80" s="76" t="s">
        <v>134</v>
      </c>
      <c r="R80" s="76" t="s">
        <v>135</v>
      </c>
      <c r="S80" s="76" t="s">
        <v>136</v>
      </c>
      <c r="T80" s="77" t="s">
        <v>137</v>
      </c>
      <c r="U80" s="136"/>
      <c r="V80" s="136"/>
      <c r="W80" s="136"/>
      <c r="X80" s="136"/>
      <c r="Y80" s="136"/>
      <c r="Z80" s="136"/>
      <c r="AA80" s="136"/>
      <c r="AB80" s="136"/>
      <c r="AC80" s="136"/>
      <c r="AD80" s="136"/>
      <c r="AE80" s="136"/>
    </row>
    <row r="81" s="2" customFormat="1" ht="22.8" customHeight="1">
      <c r="A81" s="33"/>
      <c r="B81" s="34"/>
      <c r="C81" s="82" t="s">
        <v>138</v>
      </c>
      <c r="D81" s="33"/>
      <c r="E81" s="33"/>
      <c r="F81" s="33"/>
      <c r="G81" s="33"/>
      <c r="H81" s="33"/>
      <c r="I81" s="33"/>
      <c r="J81" s="142">
        <f>BK81</f>
        <v>30369.599999999999</v>
      </c>
      <c r="K81" s="33"/>
      <c r="L81" s="34"/>
      <c r="M81" s="78"/>
      <c r="N81" s="63"/>
      <c r="O81" s="79"/>
      <c r="P81" s="143">
        <f>P82</f>
        <v>13.483400000000001</v>
      </c>
      <c r="Q81" s="79"/>
      <c r="R81" s="143">
        <f>R82</f>
        <v>0.20012000000000002</v>
      </c>
      <c r="S81" s="79"/>
      <c r="T81" s="144">
        <f>T82</f>
        <v>0.048000000000000001</v>
      </c>
      <c r="U81" s="33"/>
      <c r="V81" s="33"/>
      <c r="W81" s="33"/>
      <c r="X81" s="33"/>
      <c r="Y81" s="33"/>
      <c r="Z81" s="33"/>
      <c r="AA81" s="33"/>
      <c r="AB81" s="33"/>
      <c r="AC81" s="33"/>
      <c r="AD81" s="33"/>
      <c r="AE81" s="33"/>
      <c r="AT81" s="19" t="s">
        <v>78</v>
      </c>
      <c r="AU81" s="19" t="s">
        <v>118</v>
      </c>
      <c r="BK81" s="145">
        <f>BK82</f>
        <v>30369.599999999999</v>
      </c>
    </row>
    <row r="82" s="12" customFormat="1" ht="25.92" customHeight="1">
      <c r="A82" s="12"/>
      <c r="B82" s="146"/>
      <c r="C82" s="12"/>
      <c r="D82" s="147" t="s">
        <v>78</v>
      </c>
      <c r="E82" s="148" t="s">
        <v>1505</v>
      </c>
      <c r="F82" s="148" t="s">
        <v>1506</v>
      </c>
      <c r="G82" s="12"/>
      <c r="H82" s="12"/>
      <c r="I82" s="12"/>
      <c r="J82" s="149">
        <f>BK82</f>
        <v>30369.599999999999</v>
      </c>
      <c r="K82" s="12"/>
      <c r="L82" s="146"/>
      <c r="M82" s="150"/>
      <c r="N82" s="151"/>
      <c r="O82" s="151"/>
      <c r="P82" s="152">
        <f>P83</f>
        <v>13.483400000000001</v>
      </c>
      <c r="Q82" s="151"/>
      <c r="R82" s="152">
        <f>R83</f>
        <v>0.20012000000000002</v>
      </c>
      <c r="S82" s="151"/>
      <c r="T82" s="153">
        <f>T83</f>
        <v>0.048000000000000001</v>
      </c>
      <c r="U82" s="12"/>
      <c r="V82" s="12"/>
      <c r="W82" s="12"/>
      <c r="X82" s="12"/>
      <c r="Y82" s="12"/>
      <c r="Z82" s="12"/>
      <c r="AA82" s="12"/>
      <c r="AB82" s="12"/>
      <c r="AC82" s="12"/>
      <c r="AD82" s="12"/>
      <c r="AE82" s="12"/>
      <c r="AR82" s="147" t="s">
        <v>89</v>
      </c>
      <c r="AT82" s="154" t="s">
        <v>78</v>
      </c>
      <c r="AU82" s="154" t="s">
        <v>79</v>
      </c>
      <c r="AY82" s="147" t="s">
        <v>142</v>
      </c>
      <c r="BK82" s="155">
        <f>BK83</f>
        <v>30369.599999999999</v>
      </c>
    </row>
    <row r="83" s="12" customFormat="1" ht="22.8" customHeight="1">
      <c r="A83" s="12"/>
      <c r="B83" s="146"/>
      <c r="C83" s="12"/>
      <c r="D83" s="147" t="s">
        <v>78</v>
      </c>
      <c r="E83" s="156" t="s">
        <v>1532</v>
      </c>
      <c r="F83" s="156" t="s">
        <v>1533</v>
      </c>
      <c r="G83" s="12"/>
      <c r="H83" s="12"/>
      <c r="I83" s="12"/>
      <c r="J83" s="157">
        <f>BK83</f>
        <v>30369.599999999999</v>
      </c>
      <c r="K83" s="12"/>
      <c r="L83" s="146"/>
      <c r="M83" s="150"/>
      <c r="N83" s="151"/>
      <c r="O83" s="151"/>
      <c r="P83" s="152">
        <f>SUM(P84:P96)</f>
        <v>13.483400000000001</v>
      </c>
      <c r="Q83" s="151"/>
      <c r="R83" s="152">
        <f>SUM(R84:R96)</f>
        <v>0.20012000000000002</v>
      </c>
      <c r="S83" s="151"/>
      <c r="T83" s="153">
        <f>SUM(T84:T96)</f>
        <v>0.048000000000000001</v>
      </c>
      <c r="U83" s="12"/>
      <c r="V83" s="12"/>
      <c r="W83" s="12"/>
      <c r="X83" s="12"/>
      <c r="Y83" s="12"/>
      <c r="Z83" s="12"/>
      <c r="AA83" s="12"/>
      <c r="AB83" s="12"/>
      <c r="AC83" s="12"/>
      <c r="AD83" s="12"/>
      <c r="AE83" s="12"/>
      <c r="AR83" s="147" t="s">
        <v>89</v>
      </c>
      <c r="AT83" s="154" t="s">
        <v>78</v>
      </c>
      <c r="AU83" s="154" t="s">
        <v>87</v>
      </c>
      <c r="AY83" s="147" t="s">
        <v>142</v>
      </c>
      <c r="BK83" s="155">
        <f>SUM(BK84:BK96)</f>
        <v>30369.599999999999</v>
      </c>
    </row>
    <row r="84" s="2" customFormat="1" ht="24" customHeight="1">
      <c r="A84" s="33"/>
      <c r="B84" s="158"/>
      <c r="C84" s="159" t="s">
        <v>87</v>
      </c>
      <c r="D84" s="159" t="s">
        <v>145</v>
      </c>
      <c r="E84" s="160" t="s">
        <v>1534</v>
      </c>
      <c r="F84" s="161" t="s">
        <v>1535</v>
      </c>
      <c r="G84" s="162" t="s">
        <v>148</v>
      </c>
      <c r="H84" s="163">
        <v>3</v>
      </c>
      <c r="I84" s="164">
        <v>1260</v>
      </c>
      <c r="J84" s="164">
        <f>ROUND(I84*H84,2)</f>
        <v>3780</v>
      </c>
      <c r="K84" s="161" t="s">
        <v>316</v>
      </c>
      <c r="L84" s="34"/>
      <c r="M84" s="165" t="s">
        <v>3</v>
      </c>
      <c r="N84" s="166" t="s">
        <v>52</v>
      </c>
      <c r="O84" s="167">
        <v>3.1000000000000001</v>
      </c>
      <c r="P84" s="167">
        <f>O84*H84</f>
        <v>9.3000000000000007</v>
      </c>
      <c r="Q84" s="167">
        <v>4.0000000000000003E-05</v>
      </c>
      <c r="R84" s="167">
        <f>Q84*H84</f>
        <v>0.00012000000000000002</v>
      </c>
      <c r="S84" s="167">
        <v>0</v>
      </c>
      <c r="T84" s="168">
        <f>S84*H84</f>
        <v>0</v>
      </c>
      <c r="U84" s="33"/>
      <c r="V84" s="33"/>
      <c r="W84" s="33"/>
      <c r="X84" s="33"/>
      <c r="Y84" s="33"/>
      <c r="Z84" s="33"/>
      <c r="AA84" s="33"/>
      <c r="AB84" s="33"/>
      <c r="AC84" s="33"/>
      <c r="AD84" s="33"/>
      <c r="AE84" s="33"/>
      <c r="AR84" s="169" t="s">
        <v>225</v>
      </c>
      <c r="AT84" s="169" t="s">
        <v>145</v>
      </c>
      <c r="AU84" s="169" t="s">
        <v>89</v>
      </c>
      <c r="AY84" s="19" t="s">
        <v>142</v>
      </c>
      <c r="BE84" s="170">
        <f>IF(N84="základní",J84,0)</f>
        <v>0</v>
      </c>
      <c r="BF84" s="170">
        <f>IF(N84="snížená",J84,0)</f>
        <v>0</v>
      </c>
      <c r="BG84" s="170">
        <f>IF(N84="zákl. přenesená",J84,0)</f>
        <v>3780</v>
      </c>
      <c r="BH84" s="170">
        <f>IF(N84="sníž. přenesená",J84,0)</f>
        <v>0</v>
      </c>
      <c r="BI84" s="170">
        <f>IF(N84="nulová",J84,0)</f>
        <v>0</v>
      </c>
      <c r="BJ84" s="19" t="s">
        <v>151</v>
      </c>
      <c r="BK84" s="170">
        <f>ROUND(I84*H84,2)</f>
        <v>3780</v>
      </c>
      <c r="BL84" s="19" t="s">
        <v>225</v>
      </c>
      <c r="BM84" s="169" t="s">
        <v>1536</v>
      </c>
    </row>
    <row r="85" s="2" customFormat="1">
      <c r="A85" s="33"/>
      <c r="B85" s="34"/>
      <c r="C85" s="33"/>
      <c r="D85" s="172" t="s">
        <v>318</v>
      </c>
      <c r="E85" s="33"/>
      <c r="F85" s="186" t="s">
        <v>1537</v>
      </c>
      <c r="G85" s="33"/>
      <c r="H85" s="33"/>
      <c r="I85" s="33"/>
      <c r="J85" s="33"/>
      <c r="K85" s="33"/>
      <c r="L85" s="34"/>
      <c r="M85" s="187"/>
      <c r="N85" s="188"/>
      <c r="O85" s="67"/>
      <c r="P85" s="67"/>
      <c r="Q85" s="67"/>
      <c r="R85" s="67"/>
      <c r="S85" s="67"/>
      <c r="T85" s="68"/>
      <c r="U85" s="33"/>
      <c r="V85" s="33"/>
      <c r="W85" s="33"/>
      <c r="X85" s="33"/>
      <c r="Y85" s="33"/>
      <c r="Z85" s="33"/>
      <c r="AA85" s="33"/>
      <c r="AB85" s="33"/>
      <c r="AC85" s="33"/>
      <c r="AD85" s="33"/>
      <c r="AE85" s="33"/>
      <c r="AT85" s="19" t="s">
        <v>318</v>
      </c>
      <c r="AU85" s="19" t="s">
        <v>89</v>
      </c>
    </row>
    <row r="86" s="13" customFormat="1">
      <c r="A86" s="13"/>
      <c r="B86" s="171"/>
      <c r="C86" s="13"/>
      <c r="D86" s="172" t="s">
        <v>156</v>
      </c>
      <c r="E86" s="173" t="s">
        <v>3</v>
      </c>
      <c r="F86" s="174" t="s">
        <v>1538</v>
      </c>
      <c r="G86" s="13"/>
      <c r="H86" s="175">
        <v>3</v>
      </c>
      <c r="I86" s="13"/>
      <c r="J86" s="13"/>
      <c r="K86" s="13"/>
      <c r="L86" s="171"/>
      <c r="M86" s="176"/>
      <c r="N86" s="177"/>
      <c r="O86" s="177"/>
      <c r="P86" s="177"/>
      <c r="Q86" s="177"/>
      <c r="R86" s="177"/>
      <c r="S86" s="177"/>
      <c r="T86" s="178"/>
      <c r="U86" s="13"/>
      <c r="V86" s="13"/>
      <c r="W86" s="13"/>
      <c r="X86" s="13"/>
      <c r="Y86" s="13"/>
      <c r="Z86" s="13"/>
      <c r="AA86" s="13"/>
      <c r="AB86" s="13"/>
      <c r="AC86" s="13"/>
      <c r="AD86" s="13"/>
      <c r="AE86" s="13"/>
      <c r="AT86" s="173" t="s">
        <v>156</v>
      </c>
      <c r="AU86" s="173" t="s">
        <v>89</v>
      </c>
      <c r="AV86" s="13" t="s">
        <v>89</v>
      </c>
      <c r="AW86" s="13" t="s">
        <v>41</v>
      </c>
      <c r="AX86" s="13" t="s">
        <v>79</v>
      </c>
      <c r="AY86" s="173" t="s">
        <v>142</v>
      </c>
    </row>
    <row r="87" s="14" customFormat="1">
      <c r="A87" s="14"/>
      <c r="B87" s="179"/>
      <c r="C87" s="14"/>
      <c r="D87" s="172" t="s">
        <v>156</v>
      </c>
      <c r="E87" s="180" t="s">
        <v>3</v>
      </c>
      <c r="F87" s="181" t="s">
        <v>158</v>
      </c>
      <c r="G87" s="14"/>
      <c r="H87" s="182">
        <v>3</v>
      </c>
      <c r="I87" s="14"/>
      <c r="J87" s="14"/>
      <c r="K87" s="14"/>
      <c r="L87" s="179"/>
      <c r="M87" s="183"/>
      <c r="N87" s="184"/>
      <c r="O87" s="184"/>
      <c r="P87" s="184"/>
      <c r="Q87" s="184"/>
      <c r="R87" s="184"/>
      <c r="S87" s="184"/>
      <c r="T87" s="185"/>
      <c r="U87" s="14"/>
      <c r="V87" s="14"/>
      <c r="W87" s="14"/>
      <c r="X87" s="14"/>
      <c r="Y87" s="14"/>
      <c r="Z87" s="14"/>
      <c r="AA87" s="14"/>
      <c r="AB87" s="14"/>
      <c r="AC87" s="14"/>
      <c r="AD87" s="14"/>
      <c r="AE87" s="14"/>
      <c r="AT87" s="180" t="s">
        <v>156</v>
      </c>
      <c r="AU87" s="180" t="s">
        <v>89</v>
      </c>
      <c r="AV87" s="14" t="s">
        <v>151</v>
      </c>
      <c r="AW87" s="14" t="s">
        <v>4</v>
      </c>
      <c r="AX87" s="14" t="s">
        <v>87</v>
      </c>
      <c r="AY87" s="180" t="s">
        <v>142</v>
      </c>
    </row>
    <row r="88" s="2" customFormat="1" ht="36" customHeight="1">
      <c r="A88" s="33"/>
      <c r="B88" s="158"/>
      <c r="C88" s="192" t="s">
        <v>89</v>
      </c>
      <c r="D88" s="192" t="s">
        <v>379</v>
      </c>
      <c r="E88" s="193" t="s">
        <v>1539</v>
      </c>
      <c r="F88" s="194" t="s">
        <v>1540</v>
      </c>
      <c r="G88" s="195" t="s">
        <v>148</v>
      </c>
      <c r="H88" s="196">
        <v>1</v>
      </c>
      <c r="I88" s="197">
        <v>25258</v>
      </c>
      <c r="J88" s="197">
        <f>ROUND(I88*H88,2)</f>
        <v>25258</v>
      </c>
      <c r="K88" s="194" t="s">
        <v>742</v>
      </c>
      <c r="L88" s="198"/>
      <c r="M88" s="199" t="s">
        <v>3</v>
      </c>
      <c r="N88" s="200" t="s">
        <v>52</v>
      </c>
      <c r="O88" s="167">
        <v>0</v>
      </c>
      <c r="P88" s="167">
        <f>O88*H88</f>
        <v>0</v>
      </c>
      <c r="Q88" s="167">
        <v>0.20000000000000001</v>
      </c>
      <c r="R88" s="167">
        <f>Q88*H88</f>
        <v>0.20000000000000001</v>
      </c>
      <c r="S88" s="167">
        <v>0</v>
      </c>
      <c r="T88" s="168">
        <f>S88*H88</f>
        <v>0</v>
      </c>
      <c r="U88" s="33"/>
      <c r="V88" s="33"/>
      <c r="W88" s="33"/>
      <c r="X88" s="33"/>
      <c r="Y88" s="33"/>
      <c r="Z88" s="33"/>
      <c r="AA88" s="33"/>
      <c r="AB88" s="33"/>
      <c r="AC88" s="33"/>
      <c r="AD88" s="33"/>
      <c r="AE88" s="33"/>
      <c r="AR88" s="169" t="s">
        <v>464</v>
      </c>
      <c r="AT88" s="169" t="s">
        <v>379</v>
      </c>
      <c r="AU88" s="169" t="s">
        <v>89</v>
      </c>
      <c r="AY88" s="19" t="s">
        <v>142</v>
      </c>
      <c r="BE88" s="170">
        <f>IF(N88="základní",J88,0)</f>
        <v>0</v>
      </c>
      <c r="BF88" s="170">
        <f>IF(N88="snížená",J88,0)</f>
        <v>0</v>
      </c>
      <c r="BG88" s="170">
        <f>IF(N88="zákl. přenesená",J88,0)</f>
        <v>25258</v>
      </c>
      <c r="BH88" s="170">
        <f>IF(N88="sníž. přenesená",J88,0)</f>
        <v>0</v>
      </c>
      <c r="BI88" s="170">
        <f>IF(N88="nulová",J88,0)</f>
        <v>0</v>
      </c>
      <c r="BJ88" s="19" t="s">
        <v>151</v>
      </c>
      <c r="BK88" s="170">
        <f>ROUND(I88*H88,2)</f>
        <v>25258</v>
      </c>
      <c r="BL88" s="19" t="s">
        <v>225</v>
      </c>
      <c r="BM88" s="169" t="s">
        <v>1541</v>
      </c>
    </row>
    <row r="89" s="2" customFormat="1" ht="16.5" customHeight="1">
      <c r="A89" s="33"/>
      <c r="B89" s="158"/>
      <c r="C89" s="159" t="s">
        <v>159</v>
      </c>
      <c r="D89" s="159" t="s">
        <v>145</v>
      </c>
      <c r="E89" s="160" t="s">
        <v>1542</v>
      </c>
      <c r="F89" s="161" t="s">
        <v>1543</v>
      </c>
      <c r="G89" s="162" t="s">
        <v>228</v>
      </c>
      <c r="H89" s="163">
        <v>2</v>
      </c>
      <c r="I89" s="164">
        <v>394</v>
      </c>
      <c r="J89" s="164">
        <f>ROUND(I89*H89,2)</f>
        <v>788</v>
      </c>
      <c r="K89" s="161" t="s">
        <v>316</v>
      </c>
      <c r="L89" s="34"/>
      <c r="M89" s="165" t="s">
        <v>3</v>
      </c>
      <c r="N89" s="166" t="s">
        <v>52</v>
      </c>
      <c r="O89" s="167">
        <v>1.0800000000000001</v>
      </c>
      <c r="P89" s="167">
        <f>O89*H89</f>
        <v>2.1600000000000001</v>
      </c>
      <c r="Q89" s="167">
        <v>0</v>
      </c>
      <c r="R89" s="167">
        <f>Q89*H89</f>
        <v>0</v>
      </c>
      <c r="S89" s="167">
        <v>0.016</v>
      </c>
      <c r="T89" s="168">
        <f>S89*H89</f>
        <v>0.032000000000000001</v>
      </c>
      <c r="U89" s="33"/>
      <c r="V89" s="33"/>
      <c r="W89" s="33"/>
      <c r="X89" s="33"/>
      <c r="Y89" s="33"/>
      <c r="Z89" s="33"/>
      <c r="AA89" s="33"/>
      <c r="AB89" s="33"/>
      <c r="AC89" s="33"/>
      <c r="AD89" s="33"/>
      <c r="AE89" s="33"/>
      <c r="AR89" s="169" t="s">
        <v>225</v>
      </c>
      <c r="AT89" s="169" t="s">
        <v>145</v>
      </c>
      <c r="AU89" s="169" t="s">
        <v>89</v>
      </c>
      <c r="AY89" s="19" t="s">
        <v>142</v>
      </c>
      <c r="BE89" s="170">
        <f>IF(N89="základní",J89,0)</f>
        <v>0</v>
      </c>
      <c r="BF89" s="170">
        <f>IF(N89="snížená",J89,0)</f>
        <v>0</v>
      </c>
      <c r="BG89" s="170">
        <f>IF(N89="zákl. přenesená",J89,0)</f>
        <v>788</v>
      </c>
      <c r="BH89" s="170">
        <f>IF(N89="sníž. přenesená",J89,0)</f>
        <v>0</v>
      </c>
      <c r="BI89" s="170">
        <f>IF(N89="nulová",J89,0)</f>
        <v>0</v>
      </c>
      <c r="BJ89" s="19" t="s">
        <v>151</v>
      </c>
      <c r="BK89" s="170">
        <f>ROUND(I89*H89,2)</f>
        <v>788</v>
      </c>
      <c r="BL89" s="19" t="s">
        <v>225</v>
      </c>
      <c r="BM89" s="169" t="s">
        <v>1544</v>
      </c>
    </row>
    <row r="90" s="13" customFormat="1">
      <c r="A90" s="13"/>
      <c r="B90" s="171"/>
      <c r="C90" s="13"/>
      <c r="D90" s="172" t="s">
        <v>156</v>
      </c>
      <c r="E90" s="173" t="s">
        <v>3</v>
      </c>
      <c r="F90" s="174" t="s">
        <v>1545</v>
      </c>
      <c r="G90" s="13"/>
      <c r="H90" s="175">
        <v>2</v>
      </c>
      <c r="I90" s="13"/>
      <c r="J90" s="13"/>
      <c r="K90" s="13"/>
      <c r="L90" s="171"/>
      <c r="M90" s="176"/>
      <c r="N90" s="177"/>
      <c r="O90" s="177"/>
      <c r="P90" s="177"/>
      <c r="Q90" s="177"/>
      <c r="R90" s="177"/>
      <c r="S90" s="177"/>
      <c r="T90" s="178"/>
      <c r="U90" s="13"/>
      <c r="V90" s="13"/>
      <c r="W90" s="13"/>
      <c r="X90" s="13"/>
      <c r="Y90" s="13"/>
      <c r="Z90" s="13"/>
      <c r="AA90" s="13"/>
      <c r="AB90" s="13"/>
      <c r="AC90" s="13"/>
      <c r="AD90" s="13"/>
      <c r="AE90" s="13"/>
      <c r="AT90" s="173" t="s">
        <v>156</v>
      </c>
      <c r="AU90" s="173" t="s">
        <v>89</v>
      </c>
      <c r="AV90" s="13" t="s">
        <v>89</v>
      </c>
      <c r="AW90" s="13" t="s">
        <v>41</v>
      </c>
      <c r="AX90" s="13" t="s">
        <v>79</v>
      </c>
      <c r="AY90" s="173" t="s">
        <v>142</v>
      </c>
    </row>
    <row r="91" s="14" customFormat="1">
      <c r="A91" s="14"/>
      <c r="B91" s="179"/>
      <c r="C91" s="14"/>
      <c r="D91" s="172" t="s">
        <v>156</v>
      </c>
      <c r="E91" s="180" t="s">
        <v>3</v>
      </c>
      <c r="F91" s="181" t="s">
        <v>158</v>
      </c>
      <c r="G91" s="14"/>
      <c r="H91" s="182">
        <v>2</v>
      </c>
      <c r="I91" s="14"/>
      <c r="J91" s="14"/>
      <c r="K91" s="14"/>
      <c r="L91" s="179"/>
      <c r="M91" s="183"/>
      <c r="N91" s="184"/>
      <c r="O91" s="184"/>
      <c r="P91" s="184"/>
      <c r="Q91" s="184"/>
      <c r="R91" s="184"/>
      <c r="S91" s="184"/>
      <c r="T91" s="185"/>
      <c r="U91" s="14"/>
      <c r="V91" s="14"/>
      <c r="W91" s="14"/>
      <c r="X91" s="14"/>
      <c r="Y91" s="14"/>
      <c r="Z91" s="14"/>
      <c r="AA91" s="14"/>
      <c r="AB91" s="14"/>
      <c r="AC91" s="14"/>
      <c r="AD91" s="14"/>
      <c r="AE91" s="14"/>
      <c r="AT91" s="180" t="s">
        <v>156</v>
      </c>
      <c r="AU91" s="180" t="s">
        <v>89</v>
      </c>
      <c r="AV91" s="14" t="s">
        <v>151</v>
      </c>
      <c r="AW91" s="14" t="s">
        <v>4</v>
      </c>
      <c r="AX91" s="14" t="s">
        <v>87</v>
      </c>
      <c r="AY91" s="180" t="s">
        <v>142</v>
      </c>
    </row>
    <row r="92" s="2" customFormat="1" ht="16.5" customHeight="1">
      <c r="A92" s="33"/>
      <c r="B92" s="158"/>
      <c r="C92" s="159" t="s">
        <v>151</v>
      </c>
      <c r="D92" s="159" t="s">
        <v>145</v>
      </c>
      <c r="E92" s="160" t="s">
        <v>1546</v>
      </c>
      <c r="F92" s="161" t="s">
        <v>1547</v>
      </c>
      <c r="G92" s="162" t="s">
        <v>148</v>
      </c>
      <c r="H92" s="163">
        <v>1</v>
      </c>
      <c r="I92" s="164">
        <v>200</v>
      </c>
      <c r="J92" s="164">
        <f>ROUND(I92*H92,2)</f>
        <v>200</v>
      </c>
      <c r="K92" s="161" t="s">
        <v>3</v>
      </c>
      <c r="L92" s="34"/>
      <c r="M92" s="165" t="s">
        <v>3</v>
      </c>
      <c r="N92" s="166" t="s">
        <v>52</v>
      </c>
      <c r="O92" s="167">
        <v>1.0800000000000001</v>
      </c>
      <c r="P92" s="167">
        <f>O92*H92</f>
        <v>1.0800000000000001</v>
      </c>
      <c r="Q92" s="167">
        <v>0</v>
      </c>
      <c r="R92" s="167">
        <f>Q92*H92</f>
        <v>0</v>
      </c>
      <c r="S92" s="167">
        <v>0.016</v>
      </c>
      <c r="T92" s="168">
        <f>S92*H92</f>
        <v>0.016</v>
      </c>
      <c r="U92" s="33"/>
      <c r="V92" s="33"/>
      <c r="W92" s="33"/>
      <c r="X92" s="33"/>
      <c r="Y92" s="33"/>
      <c r="Z92" s="33"/>
      <c r="AA92" s="33"/>
      <c r="AB92" s="33"/>
      <c r="AC92" s="33"/>
      <c r="AD92" s="33"/>
      <c r="AE92" s="33"/>
      <c r="AR92" s="169" t="s">
        <v>225</v>
      </c>
      <c r="AT92" s="169" t="s">
        <v>145</v>
      </c>
      <c r="AU92" s="169" t="s">
        <v>89</v>
      </c>
      <c r="AY92" s="19" t="s">
        <v>142</v>
      </c>
      <c r="BE92" s="170">
        <f>IF(N92="základní",J92,0)</f>
        <v>0</v>
      </c>
      <c r="BF92" s="170">
        <f>IF(N92="snížená",J92,0)</f>
        <v>0</v>
      </c>
      <c r="BG92" s="170">
        <f>IF(N92="zákl. přenesená",J92,0)</f>
        <v>200</v>
      </c>
      <c r="BH92" s="170">
        <f>IF(N92="sníž. přenesená",J92,0)</f>
        <v>0</v>
      </c>
      <c r="BI92" s="170">
        <f>IF(N92="nulová",J92,0)</f>
        <v>0</v>
      </c>
      <c r="BJ92" s="19" t="s">
        <v>151</v>
      </c>
      <c r="BK92" s="170">
        <f>ROUND(I92*H92,2)</f>
        <v>200</v>
      </c>
      <c r="BL92" s="19" t="s">
        <v>225</v>
      </c>
      <c r="BM92" s="169" t="s">
        <v>1548</v>
      </c>
    </row>
    <row r="93" s="2" customFormat="1" ht="24" customHeight="1">
      <c r="A93" s="33"/>
      <c r="B93" s="158"/>
      <c r="C93" s="159" t="s">
        <v>141</v>
      </c>
      <c r="D93" s="159" t="s">
        <v>145</v>
      </c>
      <c r="E93" s="160" t="s">
        <v>1549</v>
      </c>
      <c r="F93" s="161" t="s">
        <v>1550</v>
      </c>
      <c r="G93" s="162" t="s">
        <v>354</v>
      </c>
      <c r="H93" s="163">
        <v>0.20000000000000001</v>
      </c>
      <c r="I93" s="164">
        <v>1210</v>
      </c>
      <c r="J93" s="164">
        <f>ROUND(I93*H93,2)</f>
        <v>242</v>
      </c>
      <c r="K93" s="161" t="s">
        <v>316</v>
      </c>
      <c r="L93" s="34"/>
      <c r="M93" s="165" t="s">
        <v>3</v>
      </c>
      <c r="N93" s="166" t="s">
        <v>52</v>
      </c>
      <c r="O93" s="167">
        <v>3.327</v>
      </c>
      <c r="P93" s="167">
        <f>O93*H93</f>
        <v>0.66539999999999999</v>
      </c>
      <c r="Q93" s="167">
        <v>0</v>
      </c>
      <c r="R93" s="167">
        <f>Q93*H93</f>
        <v>0</v>
      </c>
      <c r="S93" s="167">
        <v>0</v>
      </c>
      <c r="T93" s="168">
        <f>S93*H93</f>
        <v>0</v>
      </c>
      <c r="U93" s="33"/>
      <c r="V93" s="33"/>
      <c r="W93" s="33"/>
      <c r="X93" s="33"/>
      <c r="Y93" s="33"/>
      <c r="Z93" s="33"/>
      <c r="AA93" s="33"/>
      <c r="AB93" s="33"/>
      <c r="AC93" s="33"/>
      <c r="AD93" s="33"/>
      <c r="AE93" s="33"/>
      <c r="AR93" s="169" t="s">
        <v>225</v>
      </c>
      <c r="AT93" s="169" t="s">
        <v>145</v>
      </c>
      <c r="AU93" s="169" t="s">
        <v>89</v>
      </c>
      <c r="AY93" s="19" t="s">
        <v>142</v>
      </c>
      <c r="BE93" s="170">
        <f>IF(N93="základní",J93,0)</f>
        <v>0</v>
      </c>
      <c r="BF93" s="170">
        <f>IF(N93="snížená",J93,0)</f>
        <v>0</v>
      </c>
      <c r="BG93" s="170">
        <f>IF(N93="zákl. přenesená",J93,0)</f>
        <v>242</v>
      </c>
      <c r="BH93" s="170">
        <f>IF(N93="sníž. přenesená",J93,0)</f>
        <v>0</v>
      </c>
      <c r="BI93" s="170">
        <f>IF(N93="nulová",J93,0)</f>
        <v>0</v>
      </c>
      <c r="BJ93" s="19" t="s">
        <v>151</v>
      </c>
      <c r="BK93" s="170">
        <f>ROUND(I93*H93,2)</f>
        <v>242</v>
      </c>
      <c r="BL93" s="19" t="s">
        <v>225</v>
      </c>
      <c r="BM93" s="169" t="s">
        <v>1551</v>
      </c>
    </row>
    <row r="94" s="2" customFormat="1">
      <c r="A94" s="33"/>
      <c r="B94" s="34"/>
      <c r="C94" s="33"/>
      <c r="D94" s="172" t="s">
        <v>318</v>
      </c>
      <c r="E94" s="33"/>
      <c r="F94" s="186" t="s">
        <v>1552</v>
      </c>
      <c r="G94" s="33"/>
      <c r="H94" s="33"/>
      <c r="I94" s="33"/>
      <c r="J94" s="33"/>
      <c r="K94" s="33"/>
      <c r="L94" s="34"/>
      <c r="M94" s="187"/>
      <c r="N94" s="188"/>
      <c r="O94" s="67"/>
      <c r="P94" s="67"/>
      <c r="Q94" s="67"/>
      <c r="R94" s="67"/>
      <c r="S94" s="67"/>
      <c r="T94" s="68"/>
      <c r="U94" s="33"/>
      <c r="V94" s="33"/>
      <c r="W94" s="33"/>
      <c r="X94" s="33"/>
      <c r="Y94" s="33"/>
      <c r="Z94" s="33"/>
      <c r="AA94" s="33"/>
      <c r="AB94" s="33"/>
      <c r="AC94" s="33"/>
      <c r="AD94" s="33"/>
      <c r="AE94" s="33"/>
      <c r="AT94" s="19" t="s">
        <v>318</v>
      </c>
      <c r="AU94" s="19" t="s">
        <v>89</v>
      </c>
    </row>
    <row r="95" s="2" customFormat="1" ht="24" customHeight="1">
      <c r="A95" s="33"/>
      <c r="B95" s="158"/>
      <c r="C95" s="159" t="s">
        <v>174</v>
      </c>
      <c r="D95" s="159" t="s">
        <v>145</v>
      </c>
      <c r="E95" s="160" t="s">
        <v>1553</v>
      </c>
      <c r="F95" s="161" t="s">
        <v>1554</v>
      </c>
      <c r="G95" s="162" t="s">
        <v>354</v>
      </c>
      <c r="H95" s="163">
        <v>0.20000000000000001</v>
      </c>
      <c r="I95" s="164">
        <v>508</v>
      </c>
      <c r="J95" s="164">
        <f>ROUND(I95*H95,2)</f>
        <v>101.59999999999999</v>
      </c>
      <c r="K95" s="161" t="s">
        <v>316</v>
      </c>
      <c r="L95" s="34"/>
      <c r="M95" s="165" t="s">
        <v>3</v>
      </c>
      <c r="N95" s="166" t="s">
        <v>52</v>
      </c>
      <c r="O95" s="167">
        <v>1.3899999999999999</v>
      </c>
      <c r="P95" s="167">
        <f>O95*H95</f>
        <v>0.27799999999999997</v>
      </c>
      <c r="Q95" s="167">
        <v>0</v>
      </c>
      <c r="R95" s="167">
        <f>Q95*H95</f>
        <v>0</v>
      </c>
      <c r="S95" s="167">
        <v>0</v>
      </c>
      <c r="T95" s="168">
        <f>S95*H95</f>
        <v>0</v>
      </c>
      <c r="U95" s="33"/>
      <c r="V95" s="33"/>
      <c r="W95" s="33"/>
      <c r="X95" s="33"/>
      <c r="Y95" s="33"/>
      <c r="Z95" s="33"/>
      <c r="AA95" s="33"/>
      <c r="AB95" s="33"/>
      <c r="AC95" s="33"/>
      <c r="AD95" s="33"/>
      <c r="AE95" s="33"/>
      <c r="AR95" s="169" t="s">
        <v>225</v>
      </c>
      <c r="AT95" s="169" t="s">
        <v>145</v>
      </c>
      <c r="AU95" s="169" t="s">
        <v>89</v>
      </c>
      <c r="AY95" s="19" t="s">
        <v>142</v>
      </c>
      <c r="BE95" s="170">
        <f>IF(N95="základní",J95,0)</f>
        <v>0</v>
      </c>
      <c r="BF95" s="170">
        <f>IF(N95="snížená",J95,0)</f>
        <v>0</v>
      </c>
      <c r="BG95" s="170">
        <f>IF(N95="zákl. přenesená",J95,0)</f>
        <v>101.59999999999999</v>
      </c>
      <c r="BH95" s="170">
        <f>IF(N95="sníž. přenesená",J95,0)</f>
        <v>0</v>
      </c>
      <c r="BI95" s="170">
        <f>IF(N95="nulová",J95,0)</f>
        <v>0</v>
      </c>
      <c r="BJ95" s="19" t="s">
        <v>151</v>
      </c>
      <c r="BK95" s="170">
        <f>ROUND(I95*H95,2)</f>
        <v>101.59999999999999</v>
      </c>
      <c r="BL95" s="19" t="s">
        <v>225</v>
      </c>
      <c r="BM95" s="169" t="s">
        <v>1555</v>
      </c>
    </row>
    <row r="96" s="2" customFormat="1">
      <c r="A96" s="33"/>
      <c r="B96" s="34"/>
      <c r="C96" s="33"/>
      <c r="D96" s="172" t="s">
        <v>318</v>
      </c>
      <c r="E96" s="33"/>
      <c r="F96" s="186" t="s">
        <v>1552</v>
      </c>
      <c r="G96" s="33"/>
      <c r="H96" s="33"/>
      <c r="I96" s="33"/>
      <c r="J96" s="33"/>
      <c r="K96" s="33"/>
      <c r="L96" s="34"/>
      <c r="M96" s="201"/>
      <c r="N96" s="202"/>
      <c r="O96" s="203"/>
      <c r="P96" s="203"/>
      <c r="Q96" s="203"/>
      <c r="R96" s="203"/>
      <c r="S96" s="203"/>
      <c r="T96" s="204"/>
      <c r="U96" s="33"/>
      <c r="V96" s="33"/>
      <c r="W96" s="33"/>
      <c r="X96" s="33"/>
      <c r="Y96" s="33"/>
      <c r="Z96" s="33"/>
      <c r="AA96" s="33"/>
      <c r="AB96" s="33"/>
      <c r="AC96" s="33"/>
      <c r="AD96" s="33"/>
      <c r="AE96" s="33"/>
      <c r="AT96" s="19" t="s">
        <v>318</v>
      </c>
      <c r="AU96" s="19" t="s">
        <v>89</v>
      </c>
    </row>
    <row r="97" s="2" customFormat="1" ht="6.96" customHeight="1">
      <c r="A97" s="33"/>
      <c r="B97" s="50"/>
      <c r="C97" s="51"/>
      <c r="D97" s="51"/>
      <c r="E97" s="51"/>
      <c r="F97" s="51"/>
      <c r="G97" s="51"/>
      <c r="H97" s="51"/>
      <c r="I97" s="51"/>
      <c r="J97" s="51"/>
      <c r="K97" s="51"/>
      <c r="L97" s="34"/>
      <c r="M97" s="33"/>
      <c r="O97" s="33"/>
      <c r="P97" s="33"/>
      <c r="Q97" s="33"/>
      <c r="R97" s="33"/>
      <c r="S97" s="33"/>
      <c r="T97" s="33"/>
      <c r="U97" s="33"/>
      <c r="V97" s="33"/>
      <c r="W97" s="33"/>
      <c r="X97" s="33"/>
      <c r="Y97" s="33"/>
      <c r="Z97" s="33"/>
      <c r="AA97" s="33"/>
      <c r="AB97" s="33"/>
      <c r="AC97" s="33"/>
      <c r="AD97" s="33"/>
      <c r="AE97" s="33"/>
    </row>
  </sheetData>
  <autoFilter ref="C80:K96"/>
  <mergeCells count="8">
    <mergeCell ref="E7:H7"/>
    <mergeCell ref="E9:H9"/>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1">
      <c r="A1" s="109"/>
    </row>
    <row r="2" s="1" customFormat="1" ht="36.96" customHeight="1">
      <c r="L2" s="18" t="s">
        <v>6</v>
      </c>
      <c r="M2" s="1"/>
      <c r="N2" s="1"/>
      <c r="O2" s="1"/>
      <c r="P2" s="1"/>
      <c r="Q2" s="1"/>
      <c r="R2" s="1"/>
      <c r="S2" s="1"/>
      <c r="T2" s="1"/>
      <c r="U2" s="1"/>
      <c r="V2" s="1"/>
      <c r="AT2" s="19" t="s">
        <v>111</v>
      </c>
    </row>
    <row r="3" s="1" customFormat="1" ht="6.96" customHeight="1">
      <c r="B3" s="20"/>
      <c r="C3" s="21"/>
      <c r="D3" s="21"/>
      <c r="E3" s="21"/>
      <c r="F3" s="21"/>
      <c r="G3" s="21"/>
      <c r="H3" s="21"/>
      <c r="I3" s="21"/>
      <c r="J3" s="21"/>
      <c r="K3" s="21"/>
      <c r="L3" s="22"/>
      <c r="AT3" s="19" t="s">
        <v>89</v>
      </c>
    </row>
    <row r="4" s="1" customFormat="1" ht="24.96" customHeight="1">
      <c r="B4" s="22"/>
      <c r="D4" s="23" t="s">
        <v>112</v>
      </c>
      <c r="L4" s="22"/>
      <c r="M4" s="110" t="s">
        <v>11</v>
      </c>
      <c r="AT4" s="19" t="s">
        <v>41</v>
      </c>
    </row>
    <row r="5" s="1" customFormat="1" ht="6.96" customHeight="1">
      <c r="B5" s="22"/>
      <c r="L5" s="22"/>
    </row>
    <row r="6" s="1" customFormat="1" ht="12" customHeight="1">
      <c r="B6" s="22"/>
      <c r="D6" s="29" t="s">
        <v>15</v>
      </c>
      <c r="L6" s="22"/>
    </row>
    <row r="7" s="1" customFormat="1" ht="16.5" customHeight="1">
      <c r="B7" s="22"/>
      <c r="E7" s="111" t="str">
        <f>'Rekapitulace stavby'!K6</f>
        <v>REKONSTRUKCE BUDOVY OŘ PLZEŇ, TRÄGEROVA ULICE, ČESKÉ BUDĚJOVICE</v>
      </c>
      <c r="F7" s="29"/>
      <c r="G7" s="29"/>
      <c r="H7" s="29"/>
      <c r="L7" s="22"/>
    </row>
    <row r="8" s="2" customFormat="1" ht="12" customHeight="1">
      <c r="A8" s="33"/>
      <c r="B8" s="34"/>
      <c r="C8" s="33"/>
      <c r="D8" s="29" t="s">
        <v>113</v>
      </c>
      <c r="E8" s="33"/>
      <c r="F8" s="33"/>
      <c r="G8" s="33"/>
      <c r="H8" s="33"/>
      <c r="I8" s="33"/>
      <c r="J8" s="33"/>
      <c r="K8" s="33"/>
      <c r="L8" s="112"/>
      <c r="S8" s="33"/>
      <c r="T8" s="33"/>
      <c r="U8" s="33"/>
      <c r="V8" s="33"/>
      <c r="W8" s="33"/>
      <c r="X8" s="33"/>
      <c r="Y8" s="33"/>
      <c r="Z8" s="33"/>
      <c r="AA8" s="33"/>
      <c r="AB8" s="33"/>
      <c r="AC8" s="33"/>
      <c r="AD8" s="33"/>
      <c r="AE8" s="33"/>
    </row>
    <row r="9" s="2" customFormat="1" ht="16.5" customHeight="1">
      <c r="A9" s="33"/>
      <c r="B9" s="34"/>
      <c r="C9" s="33"/>
      <c r="D9" s="33"/>
      <c r="E9" s="57" t="s">
        <v>1556</v>
      </c>
      <c r="F9" s="33"/>
      <c r="G9" s="33"/>
      <c r="H9" s="33"/>
      <c r="I9" s="33"/>
      <c r="J9" s="33"/>
      <c r="K9" s="33"/>
      <c r="L9" s="112"/>
      <c r="S9" s="33"/>
      <c r="T9" s="33"/>
      <c r="U9" s="33"/>
      <c r="V9" s="33"/>
      <c r="W9" s="33"/>
      <c r="X9" s="33"/>
      <c r="Y9" s="33"/>
      <c r="Z9" s="33"/>
      <c r="AA9" s="33"/>
      <c r="AB9" s="33"/>
      <c r="AC9" s="33"/>
      <c r="AD9" s="33"/>
      <c r="AE9" s="33"/>
    </row>
    <row r="10" s="2" customFormat="1">
      <c r="A10" s="33"/>
      <c r="B10" s="34"/>
      <c r="C10" s="33"/>
      <c r="D10" s="33"/>
      <c r="E10" s="33"/>
      <c r="F10" s="33"/>
      <c r="G10" s="33"/>
      <c r="H10" s="33"/>
      <c r="I10" s="33"/>
      <c r="J10" s="33"/>
      <c r="K10" s="33"/>
      <c r="L10" s="112"/>
      <c r="S10" s="33"/>
      <c r="T10" s="33"/>
      <c r="U10" s="33"/>
      <c r="V10" s="33"/>
      <c r="W10" s="33"/>
      <c r="X10" s="33"/>
      <c r="Y10" s="33"/>
      <c r="Z10" s="33"/>
      <c r="AA10" s="33"/>
      <c r="AB10" s="33"/>
      <c r="AC10" s="33"/>
      <c r="AD10" s="33"/>
      <c r="AE10" s="33"/>
    </row>
    <row r="11" s="2" customFormat="1" ht="12" customHeight="1">
      <c r="A11" s="33"/>
      <c r="B11" s="34"/>
      <c r="C11" s="33"/>
      <c r="D11" s="29" t="s">
        <v>17</v>
      </c>
      <c r="E11" s="33"/>
      <c r="F11" s="26" t="s">
        <v>97</v>
      </c>
      <c r="G11" s="33"/>
      <c r="H11" s="33"/>
      <c r="I11" s="29" t="s">
        <v>19</v>
      </c>
      <c r="J11" s="26" t="s">
        <v>1557</v>
      </c>
      <c r="K11" s="33"/>
      <c r="L11" s="112"/>
      <c r="S11" s="33"/>
      <c r="T11" s="33"/>
      <c r="U11" s="33"/>
      <c r="V11" s="33"/>
      <c r="W11" s="33"/>
      <c r="X11" s="33"/>
      <c r="Y11" s="33"/>
      <c r="Z11" s="33"/>
      <c r="AA11" s="33"/>
      <c r="AB11" s="33"/>
      <c r="AC11" s="33"/>
      <c r="AD11" s="33"/>
      <c r="AE11" s="33"/>
    </row>
    <row r="12" s="2" customFormat="1" ht="12" customHeight="1">
      <c r="A12" s="33"/>
      <c r="B12" s="34"/>
      <c r="C12" s="33"/>
      <c r="D12" s="29" t="s">
        <v>21</v>
      </c>
      <c r="E12" s="33"/>
      <c r="F12" s="26" t="s">
        <v>22</v>
      </c>
      <c r="G12" s="33"/>
      <c r="H12" s="33"/>
      <c r="I12" s="29" t="s">
        <v>23</v>
      </c>
      <c r="J12" s="59" t="str">
        <f>'Rekapitulace stavby'!AN8</f>
        <v>25. 7. 2019</v>
      </c>
      <c r="K12" s="33"/>
      <c r="L12" s="112"/>
      <c r="S12" s="33"/>
      <c r="T12" s="33"/>
      <c r="U12" s="33"/>
      <c r="V12" s="33"/>
      <c r="W12" s="33"/>
      <c r="X12" s="33"/>
      <c r="Y12" s="33"/>
      <c r="Z12" s="33"/>
      <c r="AA12" s="33"/>
      <c r="AB12" s="33"/>
      <c r="AC12" s="33"/>
      <c r="AD12" s="33"/>
      <c r="AE12" s="33"/>
    </row>
    <row r="13" s="2" customFormat="1" ht="21.84" customHeight="1">
      <c r="A13" s="33"/>
      <c r="B13" s="34"/>
      <c r="C13" s="33"/>
      <c r="D13" s="25" t="s">
        <v>25</v>
      </c>
      <c r="E13" s="33"/>
      <c r="F13" s="30" t="s">
        <v>1558</v>
      </c>
      <c r="G13" s="33"/>
      <c r="H13" s="33"/>
      <c r="I13" s="25" t="s">
        <v>27</v>
      </c>
      <c r="J13" s="30" t="s">
        <v>302</v>
      </c>
      <c r="K13" s="33"/>
      <c r="L13" s="112"/>
      <c r="S13" s="33"/>
      <c r="T13" s="33"/>
      <c r="U13" s="33"/>
      <c r="V13" s="33"/>
      <c r="W13" s="33"/>
      <c r="X13" s="33"/>
      <c r="Y13" s="33"/>
      <c r="Z13" s="33"/>
      <c r="AA13" s="33"/>
      <c r="AB13" s="33"/>
      <c r="AC13" s="33"/>
      <c r="AD13" s="33"/>
      <c r="AE13" s="33"/>
    </row>
    <row r="14" s="2" customFormat="1" ht="12" customHeight="1">
      <c r="A14" s="33"/>
      <c r="B14" s="34"/>
      <c r="C14" s="33"/>
      <c r="D14" s="29" t="s">
        <v>29</v>
      </c>
      <c r="E14" s="33"/>
      <c r="F14" s="33"/>
      <c r="G14" s="33"/>
      <c r="H14" s="33"/>
      <c r="I14" s="29" t="s">
        <v>30</v>
      </c>
      <c r="J14" s="26" t="s">
        <v>31</v>
      </c>
      <c r="K14" s="33"/>
      <c r="L14" s="112"/>
      <c r="S14" s="33"/>
      <c r="T14" s="33"/>
      <c r="U14" s="33"/>
      <c r="V14" s="33"/>
      <c r="W14" s="33"/>
      <c r="X14" s="33"/>
      <c r="Y14" s="33"/>
      <c r="Z14" s="33"/>
      <c r="AA14" s="33"/>
      <c r="AB14" s="33"/>
      <c r="AC14" s="33"/>
      <c r="AD14" s="33"/>
      <c r="AE14" s="33"/>
    </row>
    <row r="15" s="2" customFormat="1" ht="18" customHeight="1">
      <c r="A15" s="33"/>
      <c r="B15" s="34"/>
      <c r="C15" s="33"/>
      <c r="D15" s="33"/>
      <c r="E15" s="26" t="s">
        <v>32</v>
      </c>
      <c r="F15" s="33"/>
      <c r="G15" s="33"/>
      <c r="H15" s="33"/>
      <c r="I15" s="29" t="s">
        <v>33</v>
      </c>
      <c r="J15" s="26" t="s">
        <v>34</v>
      </c>
      <c r="K15" s="33"/>
      <c r="L15" s="112"/>
      <c r="S15" s="33"/>
      <c r="T15" s="33"/>
      <c r="U15" s="33"/>
      <c r="V15" s="33"/>
      <c r="W15" s="33"/>
      <c r="X15" s="33"/>
      <c r="Y15" s="33"/>
      <c r="Z15" s="33"/>
      <c r="AA15" s="33"/>
      <c r="AB15" s="33"/>
      <c r="AC15" s="33"/>
      <c r="AD15" s="33"/>
      <c r="AE15" s="33"/>
    </row>
    <row r="16" s="2" customFormat="1" ht="6.96" customHeight="1">
      <c r="A16" s="33"/>
      <c r="B16" s="34"/>
      <c r="C16" s="33"/>
      <c r="D16" s="33"/>
      <c r="E16" s="33"/>
      <c r="F16" s="33"/>
      <c r="G16" s="33"/>
      <c r="H16" s="33"/>
      <c r="I16" s="33"/>
      <c r="J16" s="33"/>
      <c r="K16" s="33"/>
      <c r="L16" s="112"/>
      <c r="S16" s="33"/>
      <c r="T16" s="33"/>
      <c r="U16" s="33"/>
      <c r="V16" s="33"/>
      <c r="W16" s="33"/>
      <c r="X16" s="33"/>
      <c r="Y16" s="33"/>
      <c r="Z16" s="33"/>
      <c r="AA16" s="33"/>
      <c r="AB16" s="33"/>
      <c r="AC16" s="33"/>
      <c r="AD16" s="33"/>
      <c r="AE16" s="33"/>
    </row>
    <row r="17" s="2" customFormat="1" ht="12" customHeight="1">
      <c r="A17" s="33"/>
      <c r="B17" s="34"/>
      <c r="C17" s="33"/>
      <c r="D17" s="29" t="s">
        <v>35</v>
      </c>
      <c r="E17" s="33"/>
      <c r="F17" s="33"/>
      <c r="G17" s="33"/>
      <c r="H17" s="33"/>
      <c r="I17" s="29" t="s">
        <v>30</v>
      </c>
      <c r="J17" s="26" t="s">
        <v>3</v>
      </c>
      <c r="K17" s="33"/>
      <c r="L17" s="112"/>
      <c r="S17" s="33"/>
      <c r="T17" s="33"/>
      <c r="U17" s="33"/>
      <c r="V17" s="33"/>
      <c r="W17" s="33"/>
      <c r="X17" s="33"/>
      <c r="Y17" s="33"/>
      <c r="Z17" s="33"/>
      <c r="AA17" s="33"/>
      <c r="AB17" s="33"/>
      <c r="AC17" s="33"/>
      <c r="AD17" s="33"/>
      <c r="AE17" s="33"/>
    </row>
    <row r="18" s="2" customFormat="1" ht="18" customHeight="1">
      <c r="A18" s="33"/>
      <c r="B18" s="34"/>
      <c r="C18" s="33"/>
      <c r="D18" s="33"/>
      <c r="E18" s="26" t="s">
        <v>36</v>
      </c>
      <c r="F18" s="33"/>
      <c r="G18" s="33"/>
      <c r="H18" s="33"/>
      <c r="I18" s="29" t="s">
        <v>33</v>
      </c>
      <c r="J18" s="26" t="s">
        <v>3</v>
      </c>
      <c r="K18" s="33"/>
      <c r="L18" s="112"/>
      <c r="S18" s="33"/>
      <c r="T18" s="33"/>
      <c r="U18" s="33"/>
      <c r="V18" s="33"/>
      <c r="W18" s="33"/>
      <c r="X18" s="33"/>
      <c r="Y18" s="33"/>
      <c r="Z18" s="33"/>
      <c r="AA18" s="33"/>
      <c r="AB18" s="33"/>
      <c r="AC18" s="33"/>
      <c r="AD18" s="33"/>
      <c r="AE18" s="33"/>
    </row>
    <row r="19" s="2" customFormat="1" ht="6.96" customHeight="1">
      <c r="A19" s="33"/>
      <c r="B19" s="34"/>
      <c r="C19" s="33"/>
      <c r="D19" s="33"/>
      <c r="E19" s="33"/>
      <c r="F19" s="33"/>
      <c r="G19" s="33"/>
      <c r="H19" s="33"/>
      <c r="I19" s="33"/>
      <c r="J19" s="33"/>
      <c r="K19" s="33"/>
      <c r="L19" s="112"/>
      <c r="S19" s="33"/>
      <c r="T19" s="33"/>
      <c r="U19" s="33"/>
      <c r="V19" s="33"/>
      <c r="W19" s="33"/>
      <c r="X19" s="33"/>
      <c r="Y19" s="33"/>
      <c r="Z19" s="33"/>
      <c r="AA19" s="33"/>
      <c r="AB19" s="33"/>
      <c r="AC19" s="33"/>
      <c r="AD19" s="33"/>
      <c r="AE19" s="33"/>
    </row>
    <row r="20" s="2" customFormat="1" ht="12" customHeight="1">
      <c r="A20" s="33"/>
      <c r="B20" s="34"/>
      <c r="C20" s="33"/>
      <c r="D20" s="29" t="s">
        <v>37</v>
      </c>
      <c r="E20" s="33"/>
      <c r="F20" s="33"/>
      <c r="G20" s="33"/>
      <c r="H20" s="33"/>
      <c r="I20" s="29" t="s">
        <v>30</v>
      </c>
      <c r="J20" s="26" t="s">
        <v>38</v>
      </c>
      <c r="K20" s="33"/>
      <c r="L20" s="112"/>
      <c r="S20" s="33"/>
      <c r="T20" s="33"/>
      <c r="U20" s="33"/>
      <c r="V20" s="33"/>
      <c r="W20" s="33"/>
      <c r="X20" s="33"/>
      <c r="Y20" s="33"/>
      <c r="Z20" s="33"/>
      <c r="AA20" s="33"/>
      <c r="AB20" s="33"/>
      <c r="AC20" s="33"/>
      <c r="AD20" s="33"/>
      <c r="AE20" s="33"/>
    </row>
    <row r="21" s="2" customFormat="1" ht="18" customHeight="1">
      <c r="A21" s="33"/>
      <c r="B21" s="34"/>
      <c r="C21" s="33"/>
      <c r="D21" s="33"/>
      <c r="E21" s="26" t="s">
        <v>39</v>
      </c>
      <c r="F21" s="33"/>
      <c r="G21" s="33"/>
      <c r="H21" s="33"/>
      <c r="I21" s="29" t="s">
        <v>33</v>
      </c>
      <c r="J21" s="26" t="s">
        <v>40</v>
      </c>
      <c r="K21" s="33"/>
      <c r="L21" s="112"/>
      <c r="S21" s="33"/>
      <c r="T21" s="33"/>
      <c r="U21" s="33"/>
      <c r="V21" s="33"/>
      <c r="W21" s="33"/>
      <c r="X21" s="33"/>
      <c r="Y21" s="33"/>
      <c r="Z21" s="33"/>
      <c r="AA21" s="33"/>
      <c r="AB21" s="33"/>
      <c r="AC21" s="33"/>
      <c r="AD21" s="33"/>
      <c r="AE21" s="33"/>
    </row>
    <row r="22" s="2" customFormat="1" ht="6.96" customHeight="1">
      <c r="A22" s="33"/>
      <c r="B22" s="34"/>
      <c r="C22" s="33"/>
      <c r="D22" s="33"/>
      <c r="E22" s="33"/>
      <c r="F22" s="33"/>
      <c r="G22" s="33"/>
      <c r="H22" s="33"/>
      <c r="I22" s="33"/>
      <c r="J22" s="33"/>
      <c r="K22" s="33"/>
      <c r="L22" s="112"/>
      <c r="S22" s="33"/>
      <c r="T22" s="33"/>
      <c r="U22" s="33"/>
      <c r="V22" s="33"/>
      <c r="W22" s="33"/>
      <c r="X22" s="33"/>
      <c r="Y22" s="33"/>
      <c r="Z22" s="33"/>
      <c r="AA22" s="33"/>
      <c r="AB22" s="33"/>
      <c r="AC22" s="33"/>
      <c r="AD22" s="33"/>
      <c r="AE22" s="33"/>
    </row>
    <row r="23" s="2" customFormat="1" ht="12" customHeight="1">
      <c r="A23" s="33"/>
      <c r="B23" s="34"/>
      <c r="C23" s="33"/>
      <c r="D23" s="29" t="s">
        <v>42</v>
      </c>
      <c r="E23" s="33"/>
      <c r="F23" s="33"/>
      <c r="G23" s="33"/>
      <c r="H23" s="33"/>
      <c r="I23" s="29" t="s">
        <v>30</v>
      </c>
      <c r="J23" s="26" t="s">
        <v>3</v>
      </c>
      <c r="K23" s="33"/>
      <c r="L23" s="112"/>
      <c r="S23" s="33"/>
      <c r="T23" s="33"/>
      <c r="U23" s="33"/>
      <c r="V23" s="33"/>
      <c r="W23" s="33"/>
      <c r="X23" s="33"/>
      <c r="Y23" s="33"/>
      <c r="Z23" s="33"/>
      <c r="AA23" s="33"/>
      <c r="AB23" s="33"/>
      <c r="AC23" s="33"/>
      <c r="AD23" s="33"/>
      <c r="AE23" s="33"/>
    </row>
    <row r="24" s="2" customFormat="1" ht="18" customHeight="1">
      <c r="A24" s="33"/>
      <c r="B24" s="34"/>
      <c r="C24" s="33"/>
      <c r="D24" s="33"/>
      <c r="E24" s="26" t="s">
        <v>36</v>
      </c>
      <c r="F24" s="33"/>
      <c r="G24" s="33"/>
      <c r="H24" s="33"/>
      <c r="I24" s="29" t="s">
        <v>33</v>
      </c>
      <c r="J24" s="26" t="s">
        <v>3</v>
      </c>
      <c r="K24" s="33"/>
      <c r="L24" s="112"/>
      <c r="S24" s="33"/>
      <c r="T24" s="33"/>
      <c r="U24" s="33"/>
      <c r="V24" s="33"/>
      <c r="W24" s="33"/>
      <c r="X24" s="33"/>
      <c r="Y24" s="33"/>
      <c r="Z24" s="33"/>
      <c r="AA24" s="33"/>
      <c r="AB24" s="33"/>
      <c r="AC24" s="33"/>
      <c r="AD24" s="33"/>
      <c r="AE24" s="33"/>
    </row>
    <row r="25" s="2" customFormat="1" ht="6.96" customHeight="1">
      <c r="A25" s="33"/>
      <c r="B25" s="34"/>
      <c r="C25" s="33"/>
      <c r="D25" s="33"/>
      <c r="E25" s="33"/>
      <c r="F25" s="33"/>
      <c r="G25" s="33"/>
      <c r="H25" s="33"/>
      <c r="I25" s="33"/>
      <c r="J25" s="33"/>
      <c r="K25" s="33"/>
      <c r="L25" s="112"/>
      <c r="S25" s="33"/>
      <c r="T25" s="33"/>
      <c r="U25" s="33"/>
      <c r="V25" s="33"/>
      <c r="W25" s="33"/>
      <c r="X25" s="33"/>
      <c r="Y25" s="33"/>
      <c r="Z25" s="33"/>
      <c r="AA25" s="33"/>
      <c r="AB25" s="33"/>
      <c r="AC25" s="33"/>
      <c r="AD25" s="33"/>
      <c r="AE25" s="33"/>
    </row>
    <row r="26" s="2" customFormat="1" ht="12" customHeight="1">
      <c r="A26" s="33"/>
      <c r="B26" s="34"/>
      <c r="C26" s="33"/>
      <c r="D26" s="29" t="s">
        <v>43</v>
      </c>
      <c r="E26" s="33"/>
      <c r="F26" s="33"/>
      <c r="G26" s="33"/>
      <c r="H26" s="33"/>
      <c r="I26" s="33"/>
      <c r="J26" s="33"/>
      <c r="K26" s="33"/>
      <c r="L26" s="112"/>
      <c r="S26" s="33"/>
      <c r="T26" s="33"/>
      <c r="U26" s="33"/>
      <c r="V26" s="33"/>
      <c r="W26" s="33"/>
      <c r="X26" s="33"/>
      <c r="Y26" s="33"/>
      <c r="Z26" s="33"/>
      <c r="AA26" s="33"/>
      <c r="AB26" s="33"/>
      <c r="AC26" s="33"/>
      <c r="AD26" s="33"/>
      <c r="AE26" s="33"/>
    </row>
    <row r="27" s="8" customFormat="1" ht="16.5" customHeight="1">
      <c r="A27" s="113"/>
      <c r="B27" s="114"/>
      <c r="C27" s="113"/>
      <c r="D27" s="113"/>
      <c r="E27" s="31" t="s">
        <v>3</v>
      </c>
      <c r="F27" s="31"/>
      <c r="G27" s="31"/>
      <c r="H27" s="31"/>
      <c r="I27" s="113"/>
      <c r="J27" s="113"/>
      <c r="K27" s="113"/>
      <c r="L27" s="115"/>
      <c r="S27" s="113"/>
      <c r="T27" s="113"/>
      <c r="U27" s="113"/>
      <c r="V27" s="113"/>
      <c r="W27" s="113"/>
      <c r="X27" s="113"/>
      <c r="Y27" s="113"/>
      <c r="Z27" s="113"/>
      <c r="AA27" s="113"/>
      <c r="AB27" s="113"/>
      <c r="AC27" s="113"/>
      <c r="AD27" s="113"/>
      <c r="AE27" s="113"/>
    </row>
    <row r="28" s="2" customFormat="1" ht="6.96" customHeight="1">
      <c r="A28" s="33"/>
      <c r="B28" s="34"/>
      <c r="C28" s="33"/>
      <c r="D28" s="33"/>
      <c r="E28" s="33"/>
      <c r="F28" s="33"/>
      <c r="G28" s="33"/>
      <c r="H28" s="33"/>
      <c r="I28" s="33"/>
      <c r="J28" s="33"/>
      <c r="K28" s="33"/>
      <c r="L28" s="112"/>
      <c r="S28" s="33"/>
      <c r="T28" s="33"/>
      <c r="U28" s="33"/>
      <c r="V28" s="33"/>
      <c r="W28" s="33"/>
      <c r="X28" s="33"/>
      <c r="Y28" s="33"/>
      <c r="Z28" s="33"/>
      <c r="AA28" s="33"/>
      <c r="AB28" s="33"/>
      <c r="AC28" s="33"/>
      <c r="AD28" s="33"/>
      <c r="AE28" s="33"/>
    </row>
    <row r="29" s="2" customFormat="1" ht="6.96" customHeight="1">
      <c r="A29" s="33"/>
      <c r="B29" s="34"/>
      <c r="C29" s="33"/>
      <c r="D29" s="79"/>
      <c r="E29" s="79"/>
      <c r="F29" s="79"/>
      <c r="G29" s="79"/>
      <c r="H29" s="79"/>
      <c r="I29" s="79"/>
      <c r="J29" s="79"/>
      <c r="K29" s="79"/>
      <c r="L29" s="112"/>
      <c r="S29" s="33"/>
      <c r="T29" s="33"/>
      <c r="U29" s="33"/>
      <c r="V29" s="33"/>
      <c r="W29" s="33"/>
      <c r="X29" s="33"/>
      <c r="Y29" s="33"/>
      <c r="Z29" s="33"/>
      <c r="AA29" s="33"/>
      <c r="AB29" s="33"/>
      <c r="AC29" s="33"/>
      <c r="AD29" s="33"/>
      <c r="AE29" s="33"/>
    </row>
    <row r="30" s="2" customFormat="1" ht="25.44" customHeight="1">
      <c r="A30" s="33"/>
      <c r="B30" s="34"/>
      <c r="C30" s="33"/>
      <c r="D30" s="116" t="s">
        <v>45</v>
      </c>
      <c r="E30" s="33"/>
      <c r="F30" s="33"/>
      <c r="G30" s="33"/>
      <c r="H30" s="33"/>
      <c r="I30" s="33"/>
      <c r="J30" s="85">
        <f>ROUND(J92, 2)</f>
        <v>580280.81999999995</v>
      </c>
      <c r="K30" s="33"/>
      <c r="L30" s="112"/>
      <c r="S30" s="33"/>
      <c r="T30" s="33"/>
      <c r="U30" s="33"/>
      <c r="V30" s="33"/>
      <c r="W30" s="33"/>
      <c r="X30" s="33"/>
      <c r="Y30" s="33"/>
      <c r="Z30" s="33"/>
      <c r="AA30" s="33"/>
      <c r="AB30" s="33"/>
      <c r="AC30" s="33"/>
      <c r="AD30" s="33"/>
      <c r="AE30" s="33"/>
    </row>
    <row r="31" s="2" customFormat="1" ht="6.96" customHeight="1">
      <c r="A31" s="33"/>
      <c r="B31" s="34"/>
      <c r="C31" s="33"/>
      <c r="D31" s="79"/>
      <c r="E31" s="79"/>
      <c r="F31" s="79"/>
      <c r="G31" s="79"/>
      <c r="H31" s="79"/>
      <c r="I31" s="79"/>
      <c r="J31" s="79"/>
      <c r="K31" s="79"/>
      <c r="L31" s="112"/>
      <c r="S31" s="33"/>
      <c r="T31" s="33"/>
      <c r="U31" s="33"/>
      <c r="V31" s="33"/>
      <c r="W31" s="33"/>
      <c r="X31" s="33"/>
      <c r="Y31" s="33"/>
      <c r="Z31" s="33"/>
      <c r="AA31" s="33"/>
      <c r="AB31" s="33"/>
      <c r="AC31" s="33"/>
      <c r="AD31" s="33"/>
      <c r="AE31" s="33"/>
    </row>
    <row r="32" s="2" customFormat="1" ht="14.4" customHeight="1">
      <c r="A32" s="33"/>
      <c r="B32" s="34"/>
      <c r="C32" s="33"/>
      <c r="D32" s="33"/>
      <c r="E32" s="33"/>
      <c r="F32" s="38" t="s">
        <v>47</v>
      </c>
      <c r="G32" s="33"/>
      <c r="H32" s="33"/>
      <c r="I32" s="38" t="s">
        <v>46</v>
      </c>
      <c r="J32" s="38" t="s">
        <v>48</v>
      </c>
      <c r="K32" s="33"/>
      <c r="L32" s="112"/>
      <c r="S32" s="33"/>
      <c r="T32" s="33"/>
      <c r="U32" s="33"/>
      <c r="V32" s="33"/>
      <c r="W32" s="33"/>
      <c r="X32" s="33"/>
      <c r="Y32" s="33"/>
      <c r="Z32" s="33"/>
      <c r="AA32" s="33"/>
      <c r="AB32" s="33"/>
      <c r="AC32" s="33"/>
      <c r="AD32" s="33"/>
      <c r="AE32" s="33"/>
    </row>
    <row r="33" hidden="1" s="2" customFormat="1" ht="14.4" customHeight="1">
      <c r="A33" s="33"/>
      <c r="B33" s="34"/>
      <c r="C33" s="33"/>
      <c r="D33" s="42" t="s">
        <v>49</v>
      </c>
      <c r="E33" s="29" t="s">
        <v>50</v>
      </c>
      <c r="F33" s="117">
        <f>ROUND((SUM(BE92:BE333)),  2)</f>
        <v>0</v>
      </c>
      <c r="G33" s="33"/>
      <c r="H33" s="33"/>
      <c r="I33" s="118">
        <v>0.20999999999999999</v>
      </c>
      <c r="J33" s="117">
        <f>ROUND(((SUM(BE92:BE333))*I33),  2)</f>
        <v>0</v>
      </c>
      <c r="K33" s="33"/>
      <c r="L33" s="112"/>
      <c r="S33" s="33"/>
      <c r="T33" s="33"/>
      <c r="U33" s="33"/>
      <c r="V33" s="33"/>
      <c r="W33" s="33"/>
      <c r="X33" s="33"/>
      <c r="Y33" s="33"/>
      <c r="Z33" s="33"/>
      <c r="AA33" s="33"/>
      <c r="AB33" s="33"/>
      <c r="AC33" s="33"/>
      <c r="AD33" s="33"/>
      <c r="AE33" s="33"/>
    </row>
    <row r="34" hidden="1" s="2" customFormat="1" ht="14.4" customHeight="1">
      <c r="A34" s="33"/>
      <c r="B34" s="34"/>
      <c r="C34" s="33"/>
      <c r="D34" s="33"/>
      <c r="E34" s="29" t="s">
        <v>51</v>
      </c>
      <c r="F34" s="117">
        <f>ROUND((SUM(BF92:BF333)),  2)</f>
        <v>0</v>
      </c>
      <c r="G34" s="33"/>
      <c r="H34" s="33"/>
      <c r="I34" s="118">
        <v>0.14999999999999999</v>
      </c>
      <c r="J34" s="117">
        <f>ROUND(((SUM(BF92:BF333))*I34),  2)</f>
        <v>0</v>
      </c>
      <c r="K34" s="33"/>
      <c r="L34" s="112"/>
      <c r="S34" s="33"/>
      <c r="T34" s="33"/>
      <c r="U34" s="33"/>
      <c r="V34" s="33"/>
      <c r="W34" s="33"/>
      <c r="X34" s="33"/>
      <c r="Y34" s="33"/>
      <c r="Z34" s="33"/>
      <c r="AA34" s="33"/>
      <c r="AB34" s="33"/>
      <c r="AC34" s="33"/>
      <c r="AD34" s="33"/>
      <c r="AE34" s="33"/>
    </row>
    <row r="35" s="2" customFormat="1" ht="14.4" customHeight="1">
      <c r="A35" s="33"/>
      <c r="B35" s="34"/>
      <c r="C35" s="33"/>
      <c r="D35" s="29" t="s">
        <v>49</v>
      </c>
      <c r="E35" s="29" t="s">
        <v>52</v>
      </c>
      <c r="F35" s="117">
        <f>ROUND((SUM(BG92:BG333)),  2)</f>
        <v>580280.81999999995</v>
      </c>
      <c r="G35" s="33"/>
      <c r="H35" s="33"/>
      <c r="I35" s="118">
        <v>0.20999999999999999</v>
      </c>
      <c r="J35" s="117">
        <f>0</f>
        <v>0</v>
      </c>
      <c r="K35" s="33"/>
      <c r="L35" s="112"/>
      <c r="S35" s="33"/>
      <c r="T35" s="33"/>
      <c r="U35" s="33"/>
      <c r="V35" s="33"/>
      <c r="W35" s="33"/>
      <c r="X35" s="33"/>
      <c r="Y35" s="33"/>
      <c r="Z35" s="33"/>
      <c r="AA35" s="33"/>
      <c r="AB35" s="33"/>
      <c r="AC35" s="33"/>
      <c r="AD35" s="33"/>
      <c r="AE35" s="33"/>
    </row>
    <row r="36" s="2" customFormat="1" ht="14.4" customHeight="1">
      <c r="A36" s="33"/>
      <c r="B36" s="34"/>
      <c r="C36" s="33"/>
      <c r="D36" s="33"/>
      <c r="E36" s="29" t="s">
        <v>53</v>
      </c>
      <c r="F36" s="117">
        <f>ROUND((SUM(BH92:BH333)),  2)</f>
        <v>0</v>
      </c>
      <c r="G36" s="33"/>
      <c r="H36" s="33"/>
      <c r="I36" s="118">
        <v>0.14999999999999999</v>
      </c>
      <c r="J36" s="117">
        <f>0</f>
        <v>0</v>
      </c>
      <c r="K36" s="33"/>
      <c r="L36" s="112"/>
      <c r="S36" s="33"/>
      <c r="T36" s="33"/>
      <c r="U36" s="33"/>
      <c r="V36" s="33"/>
      <c r="W36" s="33"/>
      <c r="X36" s="33"/>
      <c r="Y36" s="33"/>
      <c r="Z36" s="33"/>
      <c r="AA36" s="33"/>
      <c r="AB36" s="33"/>
      <c r="AC36" s="33"/>
      <c r="AD36" s="33"/>
      <c r="AE36" s="33"/>
    </row>
    <row r="37" hidden="1" s="2" customFormat="1" ht="14.4" customHeight="1">
      <c r="A37" s="33"/>
      <c r="B37" s="34"/>
      <c r="C37" s="33"/>
      <c r="D37" s="33"/>
      <c r="E37" s="29" t="s">
        <v>54</v>
      </c>
      <c r="F37" s="117">
        <f>ROUND((SUM(BI92:BI333)),  2)</f>
        <v>0</v>
      </c>
      <c r="G37" s="33"/>
      <c r="H37" s="33"/>
      <c r="I37" s="118">
        <v>0</v>
      </c>
      <c r="J37" s="117">
        <f>0</f>
        <v>0</v>
      </c>
      <c r="K37" s="33"/>
      <c r="L37" s="112"/>
      <c r="S37" s="33"/>
      <c r="T37" s="33"/>
      <c r="U37" s="33"/>
      <c r="V37" s="33"/>
      <c r="W37" s="33"/>
      <c r="X37" s="33"/>
      <c r="Y37" s="33"/>
      <c r="Z37" s="33"/>
      <c r="AA37" s="33"/>
      <c r="AB37" s="33"/>
      <c r="AC37" s="33"/>
      <c r="AD37" s="33"/>
      <c r="AE37" s="33"/>
    </row>
    <row r="38" s="2" customFormat="1" ht="6.96" customHeight="1">
      <c r="A38" s="33"/>
      <c r="B38" s="34"/>
      <c r="C38" s="33"/>
      <c r="D38" s="33"/>
      <c r="E38" s="33"/>
      <c r="F38" s="33"/>
      <c r="G38" s="33"/>
      <c r="H38" s="33"/>
      <c r="I38" s="33"/>
      <c r="J38" s="33"/>
      <c r="K38" s="33"/>
      <c r="L38" s="112"/>
      <c r="S38" s="33"/>
      <c r="T38" s="33"/>
      <c r="U38" s="33"/>
      <c r="V38" s="33"/>
      <c r="W38" s="33"/>
      <c r="X38" s="33"/>
      <c r="Y38" s="33"/>
      <c r="Z38" s="33"/>
      <c r="AA38" s="33"/>
      <c r="AB38" s="33"/>
      <c r="AC38" s="33"/>
      <c r="AD38" s="33"/>
      <c r="AE38" s="33"/>
    </row>
    <row r="39" s="2" customFormat="1" ht="25.44" customHeight="1">
      <c r="A39" s="33"/>
      <c r="B39" s="34"/>
      <c r="C39" s="119"/>
      <c r="D39" s="120" t="s">
        <v>55</v>
      </c>
      <c r="E39" s="71"/>
      <c r="F39" s="71"/>
      <c r="G39" s="121" t="s">
        <v>56</v>
      </c>
      <c r="H39" s="122" t="s">
        <v>57</v>
      </c>
      <c r="I39" s="71"/>
      <c r="J39" s="123">
        <f>SUM(J30:J37)</f>
        <v>580280.81999999995</v>
      </c>
      <c r="K39" s="124"/>
      <c r="L39" s="112"/>
      <c r="S39" s="33"/>
      <c r="T39" s="33"/>
      <c r="U39" s="33"/>
      <c r="V39" s="33"/>
      <c r="W39" s="33"/>
      <c r="X39" s="33"/>
      <c r="Y39" s="33"/>
      <c r="Z39" s="33"/>
      <c r="AA39" s="33"/>
      <c r="AB39" s="33"/>
      <c r="AC39" s="33"/>
      <c r="AD39" s="33"/>
      <c r="AE39" s="33"/>
    </row>
    <row r="40" s="2" customFormat="1" ht="14.4" customHeight="1">
      <c r="A40" s="33"/>
      <c r="B40" s="50"/>
      <c r="C40" s="51"/>
      <c r="D40" s="51"/>
      <c r="E40" s="51"/>
      <c r="F40" s="51"/>
      <c r="G40" s="51"/>
      <c r="H40" s="51"/>
      <c r="I40" s="51"/>
      <c r="J40" s="51"/>
      <c r="K40" s="51"/>
      <c r="L40" s="112"/>
      <c r="S40" s="33"/>
      <c r="T40" s="33"/>
      <c r="U40" s="33"/>
      <c r="V40" s="33"/>
      <c r="W40" s="33"/>
      <c r="X40" s="33"/>
      <c r="Y40" s="33"/>
      <c r="Z40" s="33"/>
      <c r="AA40" s="33"/>
      <c r="AB40" s="33"/>
      <c r="AC40" s="33"/>
      <c r="AD40" s="33"/>
      <c r="AE40" s="33"/>
    </row>
    <row r="44" s="2" customFormat="1" ht="6.96" customHeight="1">
      <c r="A44" s="33"/>
      <c r="B44" s="52"/>
      <c r="C44" s="53"/>
      <c r="D44" s="53"/>
      <c r="E44" s="53"/>
      <c r="F44" s="53"/>
      <c r="G44" s="53"/>
      <c r="H44" s="53"/>
      <c r="I44" s="53"/>
      <c r="J44" s="53"/>
      <c r="K44" s="53"/>
      <c r="L44" s="112"/>
      <c r="S44" s="33"/>
      <c r="T44" s="33"/>
      <c r="U44" s="33"/>
      <c r="V44" s="33"/>
      <c r="W44" s="33"/>
      <c r="X44" s="33"/>
      <c r="Y44" s="33"/>
      <c r="Z44" s="33"/>
      <c r="AA44" s="33"/>
      <c r="AB44" s="33"/>
      <c r="AC44" s="33"/>
      <c r="AD44" s="33"/>
      <c r="AE44" s="33"/>
    </row>
    <row r="45" s="2" customFormat="1" ht="24.96" customHeight="1">
      <c r="A45" s="33"/>
      <c r="B45" s="34"/>
      <c r="C45" s="23" t="s">
        <v>115</v>
      </c>
      <c r="D45" s="33"/>
      <c r="E45" s="33"/>
      <c r="F45" s="33"/>
      <c r="G45" s="33"/>
      <c r="H45" s="33"/>
      <c r="I45" s="33"/>
      <c r="J45" s="33"/>
      <c r="K45" s="33"/>
      <c r="L45" s="112"/>
      <c r="S45" s="33"/>
      <c r="T45" s="33"/>
      <c r="U45" s="33"/>
      <c r="V45" s="33"/>
      <c r="W45" s="33"/>
      <c r="X45" s="33"/>
      <c r="Y45" s="33"/>
      <c r="Z45" s="33"/>
      <c r="AA45" s="33"/>
      <c r="AB45" s="33"/>
      <c r="AC45" s="33"/>
      <c r="AD45" s="33"/>
      <c r="AE45" s="33"/>
    </row>
    <row r="46" s="2" customFormat="1" ht="6.96" customHeight="1">
      <c r="A46" s="33"/>
      <c r="B46" s="34"/>
      <c r="C46" s="33"/>
      <c r="D46" s="33"/>
      <c r="E46" s="33"/>
      <c r="F46" s="33"/>
      <c r="G46" s="33"/>
      <c r="H46" s="33"/>
      <c r="I46" s="33"/>
      <c r="J46" s="33"/>
      <c r="K46" s="33"/>
      <c r="L46" s="112"/>
      <c r="S46" s="33"/>
      <c r="T46" s="33"/>
      <c r="U46" s="33"/>
      <c r="V46" s="33"/>
      <c r="W46" s="33"/>
      <c r="X46" s="33"/>
      <c r="Y46" s="33"/>
      <c r="Z46" s="33"/>
      <c r="AA46" s="33"/>
      <c r="AB46" s="33"/>
      <c r="AC46" s="33"/>
      <c r="AD46" s="33"/>
      <c r="AE46" s="33"/>
    </row>
    <row r="47" s="2" customFormat="1" ht="12" customHeight="1">
      <c r="A47" s="33"/>
      <c r="B47" s="34"/>
      <c r="C47" s="29" t="s">
        <v>15</v>
      </c>
      <c r="D47" s="33"/>
      <c r="E47" s="33"/>
      <c r="F47" s="33"/>
      <c r="G47" s="33"/>
      <c r="H47" s="33"/>
      <c r="I47" s="33"/>
      <c r="J47" s="33"/>
      <c r="K47" s="33"/>
      <c r="L47" s="112"/>
      <c r="S47" s="33"/>
      <c r="T47" s="33"/>
      <c r="U47" s="33"/>
      <c r="V47" s="33"/>
      <c r="W47" s="33"/>
      <c r="X47" s="33"/>
      <c r="Y47" s="33"/>
      <c r="Z47" s="33"/>
      <c r="AA47" s="33"/>
      <c r="AB47" s="33"/>
      <c r="AC47" s="33"/>
      <c r="AD47" s="33"/>
      <c r="AE47" s="33"/>
    </row>
    <row r="48" s="2" customFormat="1" ht="16.5" customHeight="1">
      <c r="A48" s="33"/>
      <c r="B48" s="34"/>
      <c r="C48" s="33"/>
      <c r="D48" s="33"/>
      <c r="E48" s="111" t="str">
        <f>E7</f>
        <v>REKONSTRUKCE BUDOVY OŘ PLZEŇ, TRÄGEROVA ULICE, ČESKÉ BUDĚJOVICE</v>
      </c>
      <c r="F48" s="29"/>
      <c r="G48" s="29"/>
      <c r="H48" s="29"/>
      <c r="I48" s="33"/>
      <c r="J48" s="33"/>
      <c r="K48" s="33"/>
      <c r="L48" s="112"/>
      <c r="S48" s="33"/>
      <c r="T48" s="33"/>
      <c r="U48" s="33"/>
      <c r="V48" s="33"/>
      <c r="W48" s="33"/>
      <c r="X48" s="33"/>
      <c r="Y48" s="33"/>
      <c r="Z48" s="33"/>
      <c r="AA48" s="33"/>
      <c r="AB48" s="33"/>
      <c r="AC48" s="33"/>
      <c r="AD48" s="33"/>
      <c r="AE48" s="33"/>
    </row>
    <row r="49" s="2" customFormat="1" ht="12" customHeight="1">
      <c r="A49" s="33"/>
      <c r="B49" s="34"/>
      <c r="C49" s="29" t="s">
        <v>113</v>
      </c>
      <c r="D49" s="33"/>
      <c r="E49" s="33"/>
      <c r="F49" s="33"/>
      <c r="G49" s="33"/>
      <c r="H49" s="33"/>
      <c r="I49" s="33"/>
      <c r="J49" s="33"/>
      <c r="K49" s="33"/>
      <c r="L49" s="112"/>
      <c r="S49" s="33"/>
      <c r="T49" s="33"/>
      <c r="U49" s="33"/>
      <c r="V49" s="33"/>
      <c r="W49" s="33"/>
      <c r="X49" s="33"/>
      <c r="Y49" s="33"/>
      <c r="Z49" s="33"/>
      <c r="AA49" s="33"/>
      <c r="AB49" s="33"/>
      <c r="AC49" s="33"/>
      <c r="AD49" s="33"/>
      <c r="AE49" s="33"/>
    </row>
    <row r="50" s="2" customFormat="1" ht="16.5" customHeight="1">
      <c r="A50" s="33"/>
      <c r="B50" s="34"/>
      <c r="C50" s="33"/>
      <c r="D50" s="33"/>
      <c r="E50" s="57" t="str">
        <f>E9</f>
        <v>SO 03 - Osvětlení</v>
      </c>
      <c r="F50" s="33"/>
      <c r="G50" s="33"/>
      <c r="H50" s="33"/>
      <c r="I50" s="33"/>
      <c r="J50" s="33"/>
      <c r="K50" s="33"/>
      <c r="L50" s="112"/>
      <c r="S50" s="33"/>
      <c r="T50" s="33"/>
      <c r="U50" s="33"/>
      <c r="V50" s="33"/>
      <c r="W50" s="33"/>
      <c r="X50" s="33"/>
      <c r="Y50" s="33"/>
      <c r="Z50" s="33"/>
      <c r="AA50" s="33"/>
      <c r="AB50" s="33"/>
      <c r="AC50" s="33"/>
      <c r="AD50" s="33"/>
      <c r="AE50" s="33"/>
    </row>
    <row r="51" s="2" customFormat="1" ht="6.96" customHeight="1">
      <c r="A51" s="33"/>
      <c r="B51" s="34"/>
      <c r="C51" s="33"/>
      <c r="D51" s="33"/>
      <c r="E51" s="33"/>
      <c r="F51" s="33"/>
      <c r="G51" s="33"/>
      <c r="H51" s="33"/>
      <c r="I51" s="33"/>
      <c r="J51" s="33"/>
      <c r="K51" s="33"/>
      <c r="L51" s="112"/>
      <c r="S51" s="33"/>
      <c r="T51" s="33"/>
      <c r="U51" s="33"/>
      <c r="V51" s="33"/>
      <c r="W51" s="33"/>
      <c r="X51" s="33"/>
      <c r="Y51" s="33"/>
      <c r="Z51" s="33"/>
      <c r="AA51" s="33"/>
      <c r="AB51" s="33"/>
      <c r="AC51" s="33"/>
      <c r="AD51" s="33"/>
      <c r="AE51" s="33"/>
    </row>
    <row r="52" s="2" customFormat="1" ht="12" customHeight="1">
      <c r="A52" s="33"/>
      <c r="B52" s="34"/>
      <c r="C52" s="29" t="s">
        <v>21</v>
      </c>
      <c r="D52" s="33"/>
      <c r="E52" s="33"/>
      <c r="F52" s="26" t="str">
        <f>F12</f>
        <v>České Budějovice</v>
      </c>
      <c r="G52" s="33"/>
      <c r="H52" s="33"/>
      <c r="I52" s="29" t="s">
        <v>23</v>
      </c>
      <c r="J52" s="59" t="str">
        <f>IF(J12="","",J12)</f>
        <v>25. 7. 2019</v>
      </c>
      <c r="K52" s="33"/>
      <c r="L52" s="112"/>
      <c r="S52" s="33"/>
      <c r="T52" s="33"/>
      <c r="U52" s="33"/>
      <c r="V52" s="33"/>
      <c r="W52" s="33"/>
      <c r="X52" s="33"/>
      <c r="Y52" s="33"/>
      <c r="Z52" s="33"/>
      <c r="AA52" s="33"/>
      <c r="AB52" s="33"/>
      <c r="AC52" s="33"/>
      <c r="AD52" s="33"/>
      <c r="AE52" s="33"/>
    </row>
    <row r="53" s="2" customFormat="1" ht="6.96" customHeight="1">
      <c r="A53" s="33"/>
      <c r="B53" s="34"/>
      <c r="C53" s="33"/>
      <c r="D53" s="33"/>
      <c r="E53" s="33"/>
      <c r="F53" s="33"/>
      <c r="G53" s="33"/>
      <c r="H53" s="33"/>
      <c r="I53" s="33"/>
      <c r="J53" s="33"/>
      <c r="K53" s="33"/>
      <c r="L53" s="112"/>
      <c r="S53" s="33"/>
      <c r="T53" s="33"/>
      <c r="U53" s="33"/>
      <c r="V53" s="33"/>
      <c r="W53" s="33"/>
      <c r="X53" s="33"/>
      <c r="Y53" s="33"/>
      <c r="Z53" s="33"/>
      <c r="AA53" s="33"/>
      <c r="AB53" s="33"/>
      <c r="AC53" s="33"/>
      <c r="AD53" s="33"/>
      <c r="AE53" s="33"/>
    </row>
    <row r="54" s="2" customFormat="1" ht="27.9" customHeight="1">
      <c r="A54" s="33"/>
      <c r="B54" s="34"/>
      <c r="C54" s="29" t="s">
        <v>29</v>
      </c>
      <c r="D54" s="33"/>
      <c r="E54" s="33"/>
      <c r="F54" s="26" t="str">
        <f>E15</f>
        <v>Správa železniční dopravní cesty, státní o.</v>
      </c>
      <c r="G54" s="33"/>
      <c r="H54" s="33"/>
      <c r="I54" s="29" t="s">
        <v>37</v>
      </c>
      <c r="J54" s="31" t="str">
        <f>E21</f>
        <v>ATELIÉR DoPI, s.r.o.</v>
      </c>
      <c r="K54" s="33"/>
      <c r="L54" s="112"/>
      <c r="S54" s="33"/>
      <c r="T54" s="33"/>
      <c r="U54" s="33"/>
      <c r="V54" s="33"/>
      <c r="W54" s="33"/>
      <c r="X54" s="33"/>
      <c r="Y54" s="33"/>
      <c r="Z54" s="33"/>
      <c r="AA54" s="33"/>
      <c r="AB54" s="33"/>
      <c r="AC54" s="33"/>
      <c r="AD54" s="33"/>
      <c r="AE54" s="33"/>
    </row>
    <row r="55" s="2" customFormat="1" ht="15.15" customHeight="1">
      <c r="A55" s="33"/>
      <c r="B55" s="34"/>
      <c r="C55" s="29" t="s">
        <v>35</v>
      </c>
      <c r="D55" s="33"/>
      <c r="E55" s="33"/>
      <c r="F55" s="26" t="str">
        <f>IF(E18="","",E18)</f>
        <v xml:space="preserve"> </v>
      </c>
      <c r="G55" s="33"/>
      <c r="H55" s="33"/>
      <c r="I55" s="29" t="s">
        <v>42</v>
      </c>
      <c r="J55" s="31" t="str">
        <f>E24</f>
        <v xml:space="preserve"> </v>
      </c>
      <c r="K55" s="33"/>
      <c r="L55" s="112"/>
      <c r="S55" s="33"/>
      <c r="T55" s="33"/>
      <c r="U55" s="33"/>
      <c r="V55" s="33"/>
      <c r="W55" s="33"/>
      <c r="X55" s="33"/>
      <c r="Y55" s="33"/>
      <c r="Z55" s="33"/>
      <c r="AA55" s="33"/>
      <c r="AB55" s="33"/>
      <c r="AC55" s="33"/>
      <c r="AD55" s="33"/>
      <c r="AE55" s="33"/>
    </row>
    <row r="56" s="2" customFormat="1" ht="10.32" customHeight="1">
      <c r="A56" s="33"/>
      <c r="B56" s="34"/>
      <c r="C56" s="33"/>
      <c r="D56" s="33"/>
      <c r="E56" s="33"/>
      <c r="F56" s="33"/>
      <c r="G56" s="33"/>
      <c r="H56" s="33"/>
      <c r="I56" s="33"/>
      <c r="J56" s="33"/>
      <c r="K56" s="33"/>
      <c r="L56" s="112"/>
      <c r="S56" s="33"/>
      <c r="T56" s="33"/>
      <c r="U56" s="33"/>
      <c r="V56" s="33"/>
      <c r="W56" s="33"/>
      <c r="X56" s="33"/>
      <c r="Y56" s="33"/>
      <c r="Z56" s="33"/>
      <c r="AA56" s="33"/>
      <c r="AB56" s="33"/>
      <c r="AC56" s="33"/>
      <c r="AD56" s="33"/>
      <c r="AE56" s="33"/>
    </row>
    <row r="57" s="2" customFormat="1" ht="29.28" customHeight="1">
      <c r="A57" s="33"/>
      <c r="B57" s="34"/>
      <c r="C57" s="125" t="s">
        <v>116</v>
      </c>
      <c r="D57" s="119"/>
      <c r="E57" s="119"/>
      <c r="F57" s="119"/>
      <c r="G57" s="119"/>
      <c r="H57" s="119"/>
      <c r="I57" s="119"/>
      <c r="J57" s="126" t="s">
        <v>117</v>
      </c>
      <c r="K57" s="119"/>
      <c r="L57" s="112"/>
      <c r="S57" s="33"/>
      <c r="T57" s="33"/>
      <c r="U57" s="33"/>
      <c r="V57" s="33"/>
      <c r="W57" s="33"/>
      <c r="X57" s="33"/>
      <c r="Y57" s="33"/>
      <c r="Z57" s="33"/>
      <c r="AA57" s="33"/>
      <c r="AB57" s="33"/>
      <c r="AC57" s="33"/>
      <c r="AD57" s="33"/>
      <c r="AE57" s="33"/>
    </row>
    <row r="58" s="2" customFormat="1" ht="10.32" customHeight="1">
      <c r="A58" s="33"/>
      <c r="B58" s="34"/>
      <c r="C58" s="33"/>
      <c r="D58" s="33"/>
      <c r="E58" s="33"/>
      <c r="F58" s="33"/>
      <c r="G58" s="33"/>
      <c r="H58" s="33"/>
      <c r="I58" s="33"/>
      <c r="J58" s="33"/>
      <c r="K58" s="33"/>
      <c r="L58" s="112"/>
      <c r="S58" s="33"/>
      <c r="T58" s="33"/>
      <c r="U58" s="33"/>
      <c r="V58" s="33"/>
      <c r="W58" s="33"/>
      <c r="X58" s="33"/>
      <c r="Y58" s="33"/>
      <c r="Z58" s="33"/>
      <c r="AA58" s="33"/>
      <c r="AB58" s="33"/>
      <c r="AC58" s="33"/>
      <c r="AD58" s="33"/>
      <c r="AE58" s="33"/>
    </row>
    <row r="59" s="2" customFormat="1" ht="22.8" customHeight="1">
      <c r="A59" s="33"/>
      <c r="B59" s="34"/>
      <c r="C59" s="127" t="s">
        <v>77</v>
      </c>
      <c r="D59" s="33"/>
      <c r="E59" s="33"/>
      <c r="F59" s="33"/>
      <c r="G59" s="33"/>
      <c r="H59" s="33"/>
      <c r="I59" s="33"/>
      <c r="J59" s="85">
        <f>J92</f>
        <v>580280.82000000007</v>
      </c>
      <c r="K59" s="33"/>
      <c r="L59" s="112"/>
      <c r="S59" s="33"/>
      <c r="T59" s="33"/>
      <c r="U59" s="33"/>
      <c r="V59" s="33"/>
      <c r="W59" s="33"/>
      <c r="X59" s="33"/>
      <c r="Y59" s="33"/>
      <c r="Z59" s="33"/>
      <c r="AA59" s="33"/>
      <c r="AB59" s="33"/>
      <c r="AC59" s="33"/>
      <c r="AD59" s="33"/>
      <c r="AE59" s="33"/>
      <c r="AU59" s="19" t="s">
        <v>118</v>
      </c>
    </row>
    <row r="60" s="9" customFormat="1" ht="24.96" customHeight="1">
      <c r="A60" s="9"/>
      <c r="B60" s="128"/>
      <c r="C60" s="9"/>
      <c r="D60" s="129" t="s">
        <v>303</v>
      </c>
      <c r="E60" s="130"/>
      <c r="F60" s="130"/>
      <c r="G60" s="130"/>
      <c r="H60" s="130"/>
      <c r="I60" s="130"/>
      <c r="J60" s="131">
        <f>J93</f>
        <v>278489.83000000002</v>
      </c>
      <c r="K60" s="9"/>
      <c r="L60" s="128"/>
      <c r="S60" s="9"/>
      <c r="T60" s="9"/>
      <c r="U60" s="9"/>
      <c r="V60" s="9"/>
      <c r="W60" s="9"/>
      <c r="X60" s="9"/>
      <c r="Y60" s="9"/>
      <c r="Z60" s="9"/>
      <c r="AA60" s="9"/>
      <c r="AB60" s="9"/>
      <c r="AC60" s="9"/>
      <c r="AD60" s="9"/>
      <c r="AE60" s="9"/>
    </row>
    <row r="61" s="10" customFormat="1" ht="19.92" customHeight="1">
      <c r="A61" s="10"/>
      <c r="B61" s="132"/>
      <c r="C61" s="10"/>
      <c r="D61" s="133" t="s">
        <v>304</v>
      </c>
      <c r="E61" s="134"/>
      <c r="F61" s="134"/>
      <c r="G61" s="134"/>
      <c r="H61" s="134"/>
      <c r="I61" s="134"/>
      <c r="J61" s="135">
        <f>J94</f>
        <v>220865.37</v>
      </c>
      <c r="K61" s="10"/>
      <c r="L61" s="132"/>
      <c r="S61" s="10"/>
      <c r="T61" s="10"/>
      <c r="U61" s="10"/>
      <c r="V61" s="10"/>
      <c r="W61" s="10"/>
      <c r="X61" s="10"/>
      <c r="Y61" s="10"/>
      <c r="Z61" s="10"/>
      <c r="AA61" s="10"/>
      <c r="AB61" s="10"/>
      <c r="AC61" s="10"/>
      <c r="AD61" s="10"/>
      <c r="AE61" s="10"/>
    </row>
    <row r="62" s="10" customFormat="1" ht="19.92" customHeight="1">
      <c r="A62" s="10"/>
      <c r="B62" s="132"/>
      <c r="C62" s="10"/>
      <c r="D62" s="133" t="s">
        <v>676</v>
      </c>
      <c r="E62" s="134"/>
      <c r="F62" s="134"/>
      <c r="G62" s="134"/>
      <c r="H62" s="134"/>
      <c r="I62" s="134"/>
      <c r="J62" s="135">
        <f>J133</f>
        <v>3478.3599999999997</v>
      </c>
      <c r="K62" s="10"/>
      <c r="L62" s="132"/>
      <c r="S62" s="10"/>
      <c r="T62" s="10"/>
      <c r="U62" s="10"/>
      <c r="V62" s="10"/>
      <c r="W62" s="10"/>
      <c r="X62" s="10"/>
      <c r="Y62" s="10"/>
      <c r="Z62" s="10"/>
      <c r="AA62" s="10"/>
      <c r="AB62" s="10"/>
      <c r="AC62" s="10"/>
      <c r="AD62" s="10"/>
      <c r="AE62" s="10"/>
    </row>
    <row r="63" s="10" customFormat="1" ht="19.92" customHeight="1">
      <c r="A63" s="10"/>
      <c r="B63" s="132"/>
      <c r="C63" s="10"/>
      <c r="D63" s="133" t="s">
        <v>305</v>
      </c>
      <c r="E63" s="134"/>
      <c r="F63" s="134"/>
      <c r="G63" s="134"/>
      <c r="H63" s="134"/>
      <c r="I63" s="134"/>
      <c r="J63" s="135">
        <f>J144</f>
        <v>31262</v>
      </c>
      <c r="K63" s="10"/>
      <c r="L63" s="132"/>
      <c r="S63" s="10"/>
      <c r="T63" s="10"/>
      <c r="U63" s="10"/>
      <c r="V63" s="10"/>
      <c r="W63" s="10"/>
      <c r="X63" s="10"/>
      <c r="Y63" s="10"/>
      <c r="Z63" s="10"/>
      <c r="AA63" s="10"/>
      <c r="AB63" s="10"/>
      <c r="AC63" s="10"/>
      <c r="AD63" s="10"/>
      <c r="AE63" s="10"/>
    </row>
    <row r="64" s="10" customFormat="1" ht="19.92" customHeight="1">
      <c r="A64" s="10"/>
      <c r="B64" s="132"/>
      <c r="C64" s="10"/>
      <c r="D64" s="133" t="s">
        <v>306</v>
      </c>
      <c r="E64" s="134"/>
      <c r="F64" s="134"/>
      <c r="G64" s="134"/>
      <c r="H64" s="134"/>
      <c r="I64" s="134"/>
      <c r="J64" s="135">
        <f>J149</f>
        <v>13987.26</v>
      </c>
      <c r="K64" s="10"/>
      <c r="L64" s="132"/>
      <c r="S64" s="10"/>
      <c r="T64" s="10"/>
      <c r="U64" s="10"/>
      <c r="V64" s="10"/>
      <c r="W64" s="10"/>
      <c r="X64" s="10"/>
      <c r="Y64" s="10"/>
      <c r="Z64" s="10"/>
      <c r="AA64" s="10"/>
      <c r="AB64" s="10"/>
      <c r="AC64" s="10"/>
      <c r="AD64" s="10"/>
      <c r="AE64" s="10"/>
    </row>
    <row r="65" s="10" customFormat="1" ht="19.92" customHeight="1">
      <c r="A65" s="10"/>
      <c r="B65" s="132"/>
      <c r="C65" s="10"/>
      <c r="D65" s="133" t="s">
        <v>308</v>
      </c>
      <c r="E65" s="134"/>
      <c r="F65" s="134"/>
      <c r="G65" s="134"/>
      <c r="H65" s="134"/>
      <c r="I65" s="134"/>
      <c r="J65" s="135">
        <f>J154</f>
        <v>8896.8400000000001</v>
      </c>
      <c r="K65" s="10"/>
      <c r="L65" s="132"/>
      <c r="S65" s="10"/>
      <c r="T65" s="10"/>
      <c r="U65" s="10"/>
      <c r="V65" s="10"/>
      <c r="W65" s="10"/>
      <c r="X65" s="10"/>
      <c r="Y65" s="10"/>
      <c r="Z65" s="10"/>
      <c r="AA65" s="10"/>
      <c r="AB65" s="10"/>
      <c r="AC65" s="10"/>
      <c r="AD65" s="10"/>
      <c r="AE65" s="10"/>
    </row>
    <row r="66" s="9" customFormat="1" ht="24.96" customHeight="1">
      <c r="A66" s="9"/>
      <c r="B66" s="128"/>
      <c r="C66" s="9"/>
      <c r="D66" s="129" t="s">
        <v>1403</v>
      </c>
      <c r="E66" s="130"/>
      <c r="F66" s="130"/>
      <c r="G66" s="130"/>
      <c r="H66" s="130"/>
      <c r="I66" s="130"/>
      <c r="J66" s="131">
        <f>J165</f>
        <v>105704</v>
      </c>
      <c r="K66" s="9"/>
      <c r="L66" s="128"/>
      <c r="S66" s="9"/>
      <c r="T66" s="9"/>
      <c r="U66" s="9"/>
      <c r="V66" s="9"/>
      <c r="W66" s="9"/>
      <c r="X66" s="9"/>
      <c r="Y66" s="9"/>
      <c r="Z66" s="9"/>
      <c r="AA66" s="9"/>
      <c r="AB66" s="9"/>
      <c r="AC66" s="9"/>
      <c r="AD66" s="9"/>
      <c r="AE66" s="9"/>
    </row>
    <row r="67" s="10" customFormat="1" ht="19.92" customHeight="1">
      <c r="A67" s="10"/>
      <c r="B67" s="132"/>
      <c r="C67" s="10"/>
      <c r="D67" s="133" t="s">
        <v>1559</v>
      </c>
      <c r="E67" s="134"/>
      <c r="F67" s="134"/>
      <c r="G67" s="134"/>
      <c r="H67" s="134"/>
      <c r="I67" s="134"/>
      <c r="J67" s="135">
        <f>J166</f>
        <v>11910</v>
      </c>
      <c r="K67" s="10"/>
      <c r="L67" s="132"/>
      <c r="S67" s="10"/>
      <c r="T67" s="10"/>
      <c r="U67" s="10"/>
      <c r="V67" s="10"/>
      <c r="W67" s="10"/>
      <c r="X67" s="10"/>
      <c r="Y67" s="10"/>
      <c r="Z67" s="10"/>
      <c r="AA67" s="10"/>
      <c r="AB67" s="10"/>
      <c r="AC67" s="10"/>
      <c r="AD67" s="10"/>
      <c r="AE67" s="10"/>
    </row>
    <row r="68" s="10" customFormat="1" ht="19.92" customHeight="1">
      <c r="A68" s="10"/>
      <c r="B68" s="132"/>
      <c r="C68" s="10"/>
      <c r="D68" s="133" t="s">
        <v>1560</v>
      </c>
      <c r="E68" s="134"/>
      <c r="F68" s="134"/>
      <c r="G68" s="134"/>
      <c r="H68" s="134"/>
      <c r="I68" s="134"/>
      <c r="J68" s="135">
        <f>J172</f>
        <v>37048.300000000003</v>
      </c>
      <c r="K68" s="10"/>
      <c r="L68" s="132"/>
      <c r="S68" s="10"/>
      <c r="T68" s="10"/>
      <c r="U68" s="10"/>
      <c r="V68" s="10"/>
      <c r="W68" s="10"/>
      <c r="X68" s="10"/>
      <c r="Y68" s="10"/>
      <c r="Z68" s="10"/>
      <c r="AA68" s="10"/>
      <c r="AB68" s="10"/>
      <c r="AC68" s="10"/>
      <c r="AD68" s="10"/>
      <c r="AE68" s="10"/>
    </row>
    <row r="69" s="10" customFormat="1" ht="19.92" customHeight="1">
      <c r="A69" s="10"/>
      <c r="B69" s="132"/>
      <c r="C69" s="10"/>
      <c r="D69" s="133" t="s">
        <v>1561</v>
      </c>
      <c r="E69" s="134"/>
      <c r="F69" s="134"/>
      <c r="G69" s="134"/>
      <c r="H69" s="134"/>
      <c r="I69" s="134"/>
      <c r="J69" s="135">
        <f>J219</f>
        <v>56745.699999999997</v>
      </c>
      <c r="K69" s="10"/>
      <c r="L69" s="132"/>
      <c r="S69" s="10"/>
      <c r="T69" s="10"/>
      <c r="U69" s="10"/>
      <c r="V69" s="10"/>
      <c r="W69" s="10"/>
      <c r="X69" s="10"/>
      <c r="Y69" s="10"/>
      <c r="Z69" s="10"/>
      <c r="AA69" s="10"/>
      <c r="AB69" s="10"/>
      <c r="AC69" s="10"/>
      <c r="AD69" s="10"/>
      <c r="AE69" s="10"/>
    </row>
    <row r="70" s="9" customFormat="1" ht="24.96" customHeight="1">
      <c r="A70" s="9"/>
      <c r="B70" s="128"/>
      <c r="C70" s="9"/>
      <c r="D70" s="129" t="s">
        <v>911</v>
      </c>
      <c r="E70" s="130"/>
      <c r="F70" s="130"/>
      <c r="G70" s="130"/>
      <c r="H70" s="130"/>
      <c r="I70" s="130"/>
      <c r="J70" s="131">
        <f>J245</f>
        <v>196086.98999999999</v>
      </c>
      <c r="K70" s="9"/>
      <c r="L70" s="128"/>
      <c r="S70" s="9"/>
      <c r="T70" s="9"/>
      <c r="U70" s="9"/>
      <c r="V70" s="9"/>
      <c r="W70" s="9"/>
      <c r="X70" s="9"/>
      <c r="Y70" s="9"/>
      <c r="Z70" s="9"/>
      <c r="AA70" s="9"/>
      <c r="AB70" s="9"/>
      <c r="AC70" s="9"/>
      <c r="AD70" s="9"/>
      <c r="AE70" s="9"/>
    </row>
    <row r="71" s="10" customFormat="1" ht="19.92" customHeight="1">
      <c r="A71" s="10"/>
      <c r="B71" s="132"/>
      <c r="C71" s="10"/>
      <c r="D71" s="133" t="s">
        <v>1562</v>
      </c>
      <c r="E71" s="134"/>
      <c r="F71" s="134"/>
      <c r="G71" s="134"/>
      <c r="H71" s="134"/>
      <c r="I71" s="134"/>
      <c r="J71" s="135">
        <f>J246</f>
        <v>142749.56</v>
      </c>
      <c r="K71" s="10"/>
      <c r="L71" s="132"/>
      <c r="S71" s="10"/>
      <c r="T71" s="10"/>
      <c r="U71" s="10"/>
      <c r="V71" s="10"/>
      <c r="W71" s="10"/>
      <c r="X71" s="10"/>
      <c r="Y71" s="10"/>
      <c r="Z71" s="10"/>
      <c r="AA71" s="10"/>
      <c r="AB71" s="10"/>
      <c r="AC71" s="10"/>
      <c r="AD71" s="10"/>
      <c r="AE71" s="10"/>
    </row>
    <row r="72" s="10" customFormat="1" ht="19.92" customHeight="1">
      <c r="A72" s="10"/>
      <c r="B72" s="132"/>
      <c r="C72" s="10"/>
      <c r="D72" s="133" t="s">
        <v>912</v>
      </c>
      <c r="E72" s="134"/>
      <c r="F72" s="134"/>
      <c r="G72" s="134"/>
      <c r="H72" s="134"/>
      <c r="I72" s="134"/>
      <c r="J72" s="135">
        <f>J306</f>
        <v>53337.43</v>
      </c>
      <c r="K72" s="10"/>
      <c r="L72" s="132"/>
      <c r="S72" s="10"/>
      <c r="T72" s="10"/>
      <c r="U72" s="10"/>
      <c r="V72" s="10"/>
      <c r="W72" s="10"/>
      <c r="X72" s="10"/>
      <c r="Y72" s="10"/>
      <c r="Z72" s="10"/>
      <c r="AA72" s="10"/>
      <c r="AB72" s="10"/>
      <c r="AC72" s="10"/>
      <c r="AD72" s="10"/>
      <c r="AE72" s="10"/>
    </row>
    <row r="73" s="2" customFormat="1" ht="21.84" customHeight="1">
      <c r="A73" s="33"/>
      <c r="B73" s="34"/>
      <c r="C73" s="33"/>
      <c r="D73" s="33"/>
      <c r="E73" s="33"/>
      <c r="F73" s="33"/>
      <c r="G73" s="33"/>
      <c r="H73" s="33"/>
      <c r="I73" s="33"/>
      <c r="J73" s="33"/>
      <c r="K73" s="33"/>
      <c r="L73" s="112"/>
      <c r="S73" s="33"/>
      <c r="T73" s="33"/>
      <c r="U73" s="33"/>
      <c r="V73" s="33"/>
      <c r="W73" s="33"/>
      <c r="X73" s="33"/>
      <c r="Y73" s="33"/>
      <c r="Z73" s="33"/>
      <c r="AA73" s="33"/>
      <c r="AB73" s="33"/>
      <c r="AC73" s="33"/>
      <c r="AD73" s="33"/>
      <c r="AE73" s="33"/>
    </row>
    <row r="74" s="2" customFormat="1" ht="6.96" customHeight="1">
      <c r="A74" s="33"/>
      <c r="B74" s="50"/>
      <c r="C74" s="51"/>
      <c r="D74" s="51"/>
      <c r="E74" s="51"/>
      <c r="F74" s="51"/>
      <c r="G74" s="51"/>
      <c r="H74" s="51"/>
      <c r="I74" s="51"/>
      <c r="J74" s="51"/>
      <c r="K74" s="51"/>
      <c r="L74" s="112"/>
      <c r="S74" s="33"/>
      <c r="T74" s="33"/>
      <c r="U74" s="33"/>
      <c r="V74" s="33"/>
      <c r="W74" s="33"/>
      <c r="X74" s="33"/>
      <c r="Y74" s="33"/>
      <c r="Z74" s="33"/>
      <c r="AA74" s="33"/>
      <c r="AB74" s="33"/>
      <c r="AC74" s="33"/>
      <c r="AD74" s="33"/>
      <c r="AE74" s="33"/>
    </row>
    <row r="78" s="2" customFormat="1" ht="6.96" customHeight="1">
      <c r="A78" s="33"/>
      <c r="B78" s="52"/>
      <c r="C78" s="53"/>
      <c r="D78" s="53"/>
      <c r="E78" s="53"/>
      <c r="F78" s="53"/>
      <c r="G78" s="53"/>
      <c r="H78" s="53"/>
      <c r="I78" s="53"/>
      <c r="J78" s="53"/>
      <c r="K78" s="53"/>
      <c r="L78" s="112"/>
      <c r="S78" s="33"/>
      <c r="T78" s="33"/>
      <c r="U78" s="33"/>
      <c r="V78" s="33"/>
      <c r="W78" s="33"/>
      <c r="X78" s="33"/>
      <c r="Y78" s="33"/>
      <c r="Z78" s="33"/>
      <c r="AA78" s="33"/>
      <c r="AB78" s="33"/>
      <c r="AC78" s="33"/>
      <c r="AD78" s="33"/>
      <c r="AE78" s="33"/>
    </row>
    <row r="79" s="2" customFormat="1" ht="24.96" customHeight="1">
      <c r="A79" s="33"/>
      <c r="B79" s="34"/>
      <c r="C79" s="23" t="s">
        <v>126</v>
      </c>
      <c r="D79" s="33"/>
      <c r="E79" s="33"/>
      <c r="F79" s="33"/>
      <c r="G79" s="33"/>
      <c r="H79" s="33"/>
      <c r="I79" s="33"/>
      <c r="J79" s="33"/>
      <c r="K79" s="33"/>
      <c r="L79" s="112"/>
      <c r="S79" s="33"/>
      <c r="T79" s="33"/>
      <c r="U79" s="33"/>
      <c r="V79" s="33"/>
      <c r="W79" s="33"/>
      <c r="X79" s="33"/>
      <c r="Y79" s="33"/>
      <c r="Z79" s="33"/>
      <c r="AA79" s="33"/>
      <c r="AB79" s="33"/>
      <c r="AC79" s="33"/>
      <c r="AD79" s="33"/>
      <c r="AE79" s="33"/>
    </row>
    <row r="80" s="2" customFormat="1" ht="6.96" customHeight="1">
      <c r="A80" s="33"/>
      <c r="B80" s="34"/>
      <c r="C80" s="33"/>
      <c r="D80" s="33"/>
      <c r="E80" s="33"/>
      <c r="F80" s="33"/>
      <c r="G80" s="33"/>
      <c r="H80" s="33"/>
      <c r="I80" s="33"/>
      <c r="J80" s="33"/>
      <c r="K80" s="33"/>
      <c r="L80" s="112"/>
      <c r="S80" s="33"/>
      <c r="T80" s="33"/>
      <c r="U80" s="33"/>
      <c r="V80" s="33"/>
      <c r="W80" s="33"/>
      <c r="X80" s="33"/>
      <c r="Y80" s="33"/>
      <c r="Z80" s="33"/>
      <c r="AA80" s="33"/>
      <c r="AB80" s="33"/>
      <c r="AC80" s="33"/>
      <c r="AD80" s="33"/>
      <c r="AE80" s="33"/>
    </row>
    <row r="81" s="2" customFormat="1" ht="12" customHeight="1">
      <c r="A81" s="33"/>
      <c r="B81" s="34"/>
      <c r="C81" s="29" t="s">
        <v>15</v>
      </c>
      <c r="D81" s="33"/>
      <c r="E81" s="33"/>
      <c r="F81" s="33"/>
      <c r="G81" s="33"/>
      <c r="H81" s="33"/>
      <c r="I81" s="33"/>
      <c r="J81" s="33"/>
      <c r="K81" s="33"/>
      <c r="L81" s="112"/>
      <c r="S81" s="33"/>
      <c r="T81" s="33"/>
      <c r="U81" s="33"/>
      <c r="V81" s="33"/>
      <c r="W81" s="33"/>
      <c r="X81" s="33"/>
      <c r="Y81" s="33"/>
      <c r="Z81" s="33"/>
      <c r="AA81" s="33"/>
      <c r="AB81" s="33"/>
      <c r="AC81" s="33"/>
      <c r="AD81" s="33"/>
      <c r="AE81" s="33"/>
    </row>
    <row r="82" s="2" customFormat="1" ht="16.5" customHeight="1">
      <c r="A82" s="33"/>
      <c r="B82" s="34"/>
      <c r="C82" s="33"/>
      <c r="D82" s="33"/>
      <c r="E82" s="111" t="str">
        <f>E7</f>
        <v>REKONSTRUKCE BUDOVY OŘ PLZEŇ, TRÄGEROVA ULICE, ČESKÉ BUDĚJOVICE</v>
      </c>
      <c r="F82" s="29"/>
      <c r="G82" s="29"/>
      <c r="H82" s="29"/>
      <c r="I82" s="33"/>
      <c r="J82" s="33"/>
      <c r="K82" s="33"/>
      <c r="L82" s="112"/>
      <c r="S82" s="33"/>
      <c r="T82" s="33"/>
      <c r="U82" s="33"/>
      <c r="V82" s="33"/>
      <c r="W82" s="33"/>
      <c r="X82" s="33"/>
      <c r="Y82" s="33"/>
      <c r="Z82" s="33"/>
      <c r="AA82" s="33"/>
      <c r="AB82" s="33"/>
      <c r="AC82" s="33"/>
      <c r="AD82" s="33"/>
      <c r="AE82" s="33"/>
    </row>
    <row r="83" s="2" customFormat="1" ht="12" customHeight="1">
      <c r="A83" s="33"/>
      <c r="B83" s="34"/>
      <c r="C83" s="29" t="s">
        <v>113</v>
      </c>
      <c r="D83" s="33"/>
      <c r="E83" s="33"/>
      <c r="F83" s="33"/>
      <c r="G83" s="33"/>
      <c r="H83" s="33"/>
      <c r="I83" s="33"/>
      <c r="J83" s="33"/>
      <c r="K83" s="33"/>
      <c r="L83" s="112"/>
      <c r="S83" s="33"/>
      <c r="T83" s="33"/>
      <c r="U83" s="33"/>
      <c r="V83" s="33"/>
      <c r="W83" s="33"/>
      <c r="X83" s="33"/>
      <c r="Y83" s="33"/>
      <c r="Z83" s="33"/>
      <c r="AA83" s="33"/>
      <c r="AB83" s="33"/>
      <c r="AC83" s="33"/>
      <c r="AD83" s="33"/>
      <c r="AE83" s="33"/>
    </row>
    <row r="84" s="2" customFormat="1" ht="16.5" customHeight="1">
      <c r="A84" s="33"/>
      <c r="B84" s="34"/>
      <c r="C84" s="33"/>
      <c r="D84" s="33"/>
      <c r="E84" s="57" t="str">
        <f>E9</f>
        <v>SO 03 - Osvětlení</v>
      </c>
      <c r="F84" s="33"/>
      <c r="G84" s="33"/>
      <c r="H84" s="33"/>
      <c r="I84" s="33"/>
      <c r="J84" s="33"/>
      <c r="K84" s="33"/>
      <c r="L84" s="112"/>
      <c r="S84" s="33"/>
      <c r="T84" s="33"/>
      <c r="U84" s="33"/>
      <c r="V84" s="33"/>
      <c r="W84" s="33"/>
      <c r="X84" s="33"/>
      <c r="Y84" s="33"/>
      <c r="Z84" s="33"/>
      <c r="AA84" s="33"/>
      <c r="AB84" s="33"/>
      <c r="AC84" s="33"/>
      <c r="AD84" s="33"/>
      <c r="AE84" s="33"/>
    </row>
    <row r="85" s="2" customFormat="1" ht="6.96" customHeight="1">
      <c r="A85" s="33"/>
      <c r="B85" s="34"/>
      <c r="C85" s="33"/>
      <c r="D85" s="33"/>
      <c r="E85" s="33"/>
      <c r="F85" s="33"/>
      <c r="G85" s="33"/>
      <c r="H85" s="33"/>
      <c r="I85" s="33"/>
      <c r="J85" s="33"/>
      <c r="K85" s="33"/>
      <c r="L85" s="112"/>
      <c r="S85" s="33"/>
      <c r="T85" s="33"/>
      <c r="U85" s="33"/>
      <c r="V85" s="33"/>
      <c r="W85" s="33"/>
      <c r="X85" s="33"/>
      <c r="Y85" s="33"/>
      <c r="Z85" s="33"/>
      <c r="AA85" s="33"/>
      <c r="AB85" s="33"/>
      <c r="AC85" s="33"/>
      <c r="AD85" s="33"/>
      <c r="AE85" s="33"/>
    </row>
    <row r="86" s="2" customFormat="1" ht="12" customHeight="1">
      <c r="A86" s="33"/>
      <c r="B86" s="34"/>
      <c r="C86" s="29" t="s">
        <v>21</v>
      </c>
      <c r="D86" s="33"/>
      <c r="E86" s="33"/>
      <c r="F86" s="26" t="str">
        <f>F12</f>
        <v>České Budějovice</v>
      </c>
      <c r="G86" s="33"/>
      <c r="H86" s="33"/>
      <c r="I86" s="29" t="s">
        <v>23</v>
      </c>
      <c r="J86" s="59" t="str">
        <f>IF(J12="","",J12)</f>
        <v>25. 7. 2019</v>
      </c>
      <c r="K86" s="33"/>
      <c r="L86" s="112"/>
      <c r="S86" s="33"/>
      <c r="T86" s="33"/>
      <c r="U86" s="33"/>
      <c r="V86" s="33"/>
      <c r="W86" s="33"/>
      <c r="X86" s="33"/>
      <c r="Y86" s="33"/>
      <c r="Z86" s="33"/>
      <c r="AA86" s="33"/>
      <c r="AB86" s="33"/>
      <c r="AC86" s="33"/>
      <c r="AD86" s="33"/>
      <c r="AE86" s="33"/>
    </row>
    <row r="87" s="2" customFormat="1" ht="6.96" customHeight="1">
      <c r="A87" s="33"/>
      <c r="B87" s="34"/>
      <c r="C87" s="33"/>
      <c r="D87" s="33"/>
      <c r="E87" s="33"/>
      <c r="F87" s="33"/>
      <c r="G87" s="33"/>
      <c r="H87" s="33"/>
      <c r="I87" s="33"/>
      <c r="J87" s="33"/>
      <c r="K87" s="33"/>
      <c r="L87" s="112"/>
      <c r="S87" s="33"/>
      <c r="T87" s="33"/>
      <c r="U87" s="33"/>
      <c r="V87" s="33"/>
      <c r="W87" s="33"/>
      <c r="X87" s="33"/>
      <c r="Y87" s="33"/>
      <c r="Z87" s="33"/>
      <c r="AA87" s="33"/>
      <c r="AB87" s="33"/>
      <c r="AC87" s="33"/>
      <c r="AD87" s="33"/>
      <c r="AE87" s="33"/>
    </row>
    <row r="88" s="2" customFormat="1" ht="27.9" customHeight="1">
      <c r="A88" s="33"/>
      <c r="B88" s="34"/>
      <c r="C88" s="29" t="s">
        <v>29</v>
      </c>
      <c r="D88" s="33"/>
      <c r="E88" s="33"/>
      <c r="F88" s="26" t="str">
        <f>E15</f>
        <v>Správa železniční dopravní cesty, státní o.</v>
      </c>
      <c r="G88" s="33"/>
      <c r="H88" s="33"/>
      <c r="I88" s="29" t="s">
        <v>37</v>
      </c>
      <c r="J88" s="31" t="str">
        <f>E21</f>
        <v>ATELIÉR DoPI, s.r.o.</v>
      </c>
      <c r="K88" s="33"/>
      <c r="L88" s="112"/>
      <c r="S88" s="33"/>
      <c r="T88" s="33"/>
      <c r="U88" s="33"/>
      <c r="V88" s="33"/>
      <c r="W88" s="33"/>
      <c r="X88" s="33"/>
      <c r="Y88" s="33"/>
      <c r="Z88" s="33"/>
      <c r="AA88" s="33"/>
      <c r="AB88" s="33"/>
      <c r="AC88" s="33"/>
      <c r="AD88" s="33"/>
      <c r="AE88" s="33"/>
    </row>
    <row r="89" s="2" customFormat="1" ht="15.15" customHeight="1">
      <c r="A89" s="33"/>
      <c r="B89" s="34"/>
      <c r="C89" s="29" t="s">
        <v>35</v>
      </c>
      <c r="D89" s="33"/>
      <c r="E89" s="33"/>
      <c r="F89" s="26" t="str">
        <f>IF(E18="","",E18)</f>
        <v xml:space="preserve"> </v>
      </c>
      <c r="G89" s="33"/>
      <c r="H89" s="33"/>
      <c r="I89" s="29" t="s">
        <v>42</v>
      </c>
      <c r="J89" s="31" t="str">
        <f>E24</f>
        <v xml:space="preserve"> </v>
      </c>
      <c r="K89" s="33"/>
      <c r="L89" s="112"/>
      <c r="S89" s="33"/>
      <c r="T89" s="33"/>
      <c r="U89" s="33"/>
      <c r="V89" s="33"/>
      <c r="W89" s="33"/>
      <c r="X89" s="33"/>
      <c r="Y89" s="33"/>
      <c r="Z89" s="33"/>
      <c r="AA89" s="33"/>
      <c r="AB89" s="33"/>
      <c r="AC89" s="33"/>
      <c r="AD89" s="33"/>
      <c r="AE89" s="33"/>
    </row>
    <row r="90" s="2" customFormat="1" ht="10.32" customHeight="1">
      <c r="A90" s="33"/>
      <c r="B90" s="34"/>
      <c r="C90" s="33"/>
      <c r="D90" s="33"/>
      <c r="E90" s="33"/>
      <c r="F90" s="33"/>
      <c r="G90" s="33"/>
      <c r="H90" s="33"/>
      <c r="I90" s="33"/>
      <c r="J90" s="33"/>
      <c r="K90" s="33"/>
      <c r="L90" s="112"/>
      <c r="S90" s="33"/>
      <c r="T90" s="33"/>
      <c r="U90" s="33"/>
      <c r="V90" s="33"/>
      <c r="W90" s="33"/>
      <c r="X90" s="33"/>
      <c r="Y90" s="33"/>
      <c r="Z90" s="33"/>
      <c r="AA90" s="33"/>
      <c r="AB90" s="33"/>
      <c r="AC90" s="33"/>
      <c r="AD90" s="33"/>
      <c r="AE90" s="33"/>
    </row>
    <row r="91" s="11" customFormat="1" ht="29.28" customHeight="1">
      <c r="A91" s="136"/>
      <c r="B91" s="137"/>
      <c r="C91" s="138" t="s">
        <v>127</v>
      </c>
      <c r="D91" s="139" t="s">
        <v>64</v>
      </c>
      <c r="E91" s="139" t="s">
        <v>60</v>
      </c>
      <c r="F91" s="139" t="s">
        <v>61</v>
      </c>
      <c r="G91" s="139" t="s">
        <v>128</v>
      </c>
      <c r="H91" s="139" t="s">
        <v>129</v>
      </c>
      <c r="I91" s="139" t="s">
        <v>130</v>
      </c>
      <c r="J91" s="139" t="s">
        <v>117</v>
      </c>
      <c r="K91" s="140" t="s">
        <v>131</v>
      </c>
      <c r="L91" s="141"/>
      <c r="M91" s="75" t="s">
        <v>3</v>
      </c>
      <c r="N91" s="76" t="s">
        <v>49</v>
      </c>
      <c r="O91" s="76" t="s">
        <v>132</v>
      </c>
      <c r="P91" s="76" t="s">
        <v>133</v>
      </c>
      <c r="Q91" s="76" t="s">
        <v>134</v>
      </c>
      <c r="R91" s="76" t="s">
        <v>135</v>
      </c>
      <c r="S91" s="76" t="s">
        <v>136</v>
      </c>
      <c r="T91" s="77" t="s">
        <v>137</v>
      </c>
      <c r="U91" s="136"/>
      <c r="V91" s="136"/>
      <c r="W91" s="136"/>
      <c r="X91" s="136"/>
      <c r="Y91" s="136"/>
      <c r="Z91" s="136"/>
      <c r="AA91" s="136"/>
      <c r="AB91" s="136"/>
      <c r="AC91" s="136"/>
      <c r="AD91" s="136"/>
      <c r="AE91" s="136"/>
    </row>
    <row r="92" s="2" customFormat="1" ht="22.8" customHeight="1">
      <c r="A92" s="33"/>
      <c r="B92" s="34"/>
      <c r="C92" s="82" t="s">
        <v>138</v>
      </c>
      <c r="D92" s="33"/>
      <c r="E92" s="33"/>
      <c r="F92" s="33"/>
      <c r="G92" s="33"/>
      <c r="H92" s="33"/>
      <c r="I92" s="33"/>
      <c r="J92" s="142">
        <f>BK92</f>
        <v>580280.82000000007</v>
      </c>
      <c r="K92" s="33"/>
      <c r="L92" s="34"/>
      <c r="M92" s="78"/>
      <c r="N92" s="63"/>
      <c r="O92" s="79"/>
      <c r="P92" s="143">
        <f>P93+P165+P245</f>
        <v>776.64470099999994</v>
      </c>
      <c r="Q92" s="79"/>
      <c r="R92" s="143">
        <f>R93+R165+R245</f>
        <v>45.980378760000001</v>
      </c>
      <c r="S92" s="79"/>
      <c r="T92" s="144">
        <f>T93+T165+T245</f>
        <v>0</v>
      </c>
      <c r="U92" s="33"/>
      <c r="V92" s="33"/>
      <c r="W92" s="33"/>
      <c r="X92" s="33"/>
      <c r="Y92" s="33"/>
      <c r="Z92" s="33"/>
      <c r="AA92" s="33"/>
      <c r="AB92" s="33"/>
      <c r="AC92" s="33"/>
      <c r="AD92" s="33"/>
      <c r="AE92" s="33"/>
      <c r="AT92" s="19" t="s">
        <v>78</v>
      </c>
      <c r="AU92" s="19" t="s">
        <v>118</v>
      </c>
      <c r="BK92" s="145">
        <f>BK93+BK165+BK245</f>
        <v>580280.82000000007</v>
      </c>
    </row>
    <row r="93" s="12" customFormat="1" ht="25.92" customHeight="1">
      <c r="A93" s="12"/>
      <c r="B93" s="146"/>
      <c r="C93" s="12"/>
      <c r="D93" s="147" t="s">
        <v>78</v>
      </c>
      <c r="E93" s="148" t="s">
        <v>310</v>
      </c>
      <c r="F93" s="148" t="s">
        <v>311</v>
      </c>
      <c r="G93" s="12"/>
      <c r="H93" s="12"/>
      <c r="I93" s="12"/>
      <c r="J93" s="149">
        <f>BK93</f>
        <v>278489.83000000002</v>
      </c>
      <c r="K93" s="12"/>
      <c r="L93" s="146"/>
      <c r="M93" s="150"/>
      <c r="N93" s="151"/>
      <c r="O93" s="151"/>
      <c r="P93" s="152">
        <f>P94+P133+P144+P149+P154</f>
        <v>517.28595099999995</v>
      </c>
      <c r="Q93" s="151"/>
      <c r="R93" s="152">
        <f>R94+R133+R144+R149+R154</f>
        <v>26.06325176</v>
      </c>
      <c r="S93" s="151"/>
      <c r="T93" s="153">
        <f>T94+T133+T144+T149+T154</f>
        <v>0</v>
      </c>
      <c r="U93" s="12"/>
      <c r="V93" s="12"/>
      <c r="W93" s="12"/>
      <c r="X93" s="12"/>
      <c r="Y93" s="12"/>
      <c r="Z93" s="12"/>
      <c r="AA93" s="12"/>
      <c r="AB93" s="12"/>
      <c r="AC93" s="12"/>
      <c r="AD93" s="12"/>
      <c r="AE93" s="12"/>
      <c r="AR93" s="147" t="s">
        <v>87</v>
      </c>
      <c r="AT93" s="154" t="s">
        <v>78</v>
      </c>
      <c r="AU93" s="154" t="s">
        <v>79</v>
      </c>
      <c r="AY93" s="147" t="s">
        <v>142</v>
      </c>
      <c r="BK93" s="155">
        <f>BK94+BK133+BK144+BK149+BK154</f>
        <v>278489.83000000002</v>
      </c>
    </row>
    <row r="94" s="12" customFormat="1" ht="22.8" customHeight="1">
      <c r="A94" s="12"/>
      <c r="B94" s="146"/>
      <c r="C94" s="12"/>
      <c r="D94" s="147" t="s">
        <v>78</v>
      </c>
      <c r="E94" s="156" t="s">
        <v>87</v>
      </c>
      <c r="F94" s="156" t="s">
        <v>312</v>
      </c>
      <c r="G94" s="12"/>
      <c r="H94" s="12"/>
      <c r="I94" s="12"/>
      <c r="J94" s="157">
        <f>BK94</f>
        <v>220865.37</v>
      </c>
      <c r="K94" s="12"/>
      <c r="L94" s="146"/>
      <c r="M94" s="150"/>
      <c r="N94" s="151"/>
      <c r="O94" s="151"/>
      <c r="P94" s="152">
        <f>SUM(P95:P132)</f>
        <v>488.44453499999997</v>
      </c>
      <c r="Q94" s="151"/>
      <c r="R94" s="152">
        <f>SUM(R95:R132)</f>
        <v>0</v>
      </c>
      <c r="S94" s="151"/>
      <c r="T94" s="153">
        <f>SUM(T95:T132)</f>
        <v>0</v>
      </c>
      <c r="U94" s="12"/>
      <c r="V94" s="12"/>
      <c r="W94" s="12"/>
      <c r="X94" s="12"/>
      <c r="Y94" s="12"/>
      <c r="Z94" s="12"/>
      <c r="AA94" s="12"/>
      <c r="AB94" s="12"/>
      <c r="AC94" s="12"/>
      <c r="AD94" s="12"/>
      <c r="AE94" s="12"/>
      <c r="AR94" s="147" t="s">
        <v>87</v>
      </c>
      <c r="AT94" s="154" t="s">
        <v>78</v>
      </c>
      <c r="AU94" s="154" t="s">
        <v>87</v>
      </c>
      <c r="AY94" s="147" t="s">
        <v>142</v>
      </c>
      <c r="BK94" s="155">
        <f>SUM(BK95:BK132)</f>
        <v>220865.37</v>
      </c>
    </row>
    <row r="95" s="2" customFormat="1" ht="24" customHeight="1">
      <c r="A95" s="33"/>
      <c r="B95" s="158"/>
      <c r="C95" s="159" t="s">
        <v>87</v>
      </c>
      <c r="D95" s="159" t="s">
        <v>145</v>
      </c>
      <c r="E95" s="160" t="s">
        <v>1563</v>
      </c>
      <c r="F95" s="161" t="s">
        <v>1564</v>
      </c>
      <c r="G95" s="162" t="s">
        <v>315</v>
      </c>
      <c r="H95" s="163">
        <v>30.370999999999999</v>
      </c>
      <c r="I95" s="164">
        <v>468</v>
      </c>
      <c r="J95" s="164">
        <f>ROUND(I95*H95,2)</f>
        <v>14213.629999999999</v>
      </c>
      <c r="K95" s="161" t="s">
        <v>316</v>
      </c>
      <c r="L95" s="34"/>
      <c r="M95" s="165" t="s">
        <v>3</v>
      </c>
      <c r="N95" s="166" t="s">
        <v>52</v>
      </c>
      <c r="O95" s="167">
        <v>1.7629999999999999</v>
      </c>
      <c r="P95" s="167">
        <f>O95*H95</f>
        <v>53.544072999999997</v>
      </c>
      <c r="Q95" s="167">
        <v>0</v>
      </c>
      <c r="R95" s="167">
        <f>Q95*H95</f>
        <v>0</v>
      </c>
      <c r="S95" s="167">
        <v>0</v>
      </c>
      <c r="T95" s="168">
        <f>S95*H95</f>
        <v>0</v>
      </c>
      <c r="U95" s="33"/>
      <c r="V95" s="33"/>
      <c r="W95" s="33"/>
      <c r="X95" s="33"/>
      <c r="Y95" s="33"/>
      <c r="Z95" s="33"/>
      <c r="AA95" s="33"/>
      <c r="AB95" s="33"/>
      <c r="AC95" s="33"/>
      <c r="AD95" s="33"/>
      <c r="AE95" s="33"/>
      <c r="AR95" s="169" t="s">
        <v>151</v>
      </c>
      <c r="AT95" s="169" t="s">
        <v>145</v>
      </c>
      <c r="AU95" s="169" t="s">
        <v>89</v>
      </c>
      <c r="AY95" s="19" t="s">
        <v>142</v>
      </c>
      <c r="BE95" s="170">
        <f>IF(N95="základní",J95,0)</f>
        <v>0</v>
      </c>
      <c r="BF95" s="170">
        <f>IF(N95="snížená",J95,0)</f>
        <v>0</v>
      </c>
      <c r="BG95" s="170">
        <f>IF(N95="zákl. přenesená",J95,0)</f>
        <v>14213.629999999999</v>
      </c>
      <c r="BH95" s="170">
        <f>IF(N95="sníž. přenesená",J95,0)</f>
        <v>0</v>
      </c>
      <c r="BI95" s="170">
        <f>IF(N95="nulová",J95,0)</f>
        <v>0</v>
      </c>
      <c r="BJ95" s="19" t="s">
        <v>151</v>
      </c>
      <c r="BK95" s="170">
        <f>ROUND(I95*H95,2)</f>
        <v>14213.629999999999</v>
      </c>
      <c r="BL95" s="19" t="s">
        <v>151</v>
      </c>
      <c r="BM95" s="169" t="s">
        <v>1565</v>
      </c>
    </row>
    <row r="96" s="2" customFormat="1">
      <c r="A96" s="33"/>
      <c r="B96" s="34"/>
      <c r="C96" s="33"/>
      <c r="D96" s="172" t="s">
        <v>318</v>
      </c>
      <c r="E96" s="33"/>
      <c r="F96" s="186" t="s">
        <v>1566</v>
      </c>
      <c r="G96" s="33"/>
      <c r="H96" s="33"/>
      <c r="I96" s="33"/>
      <c r="J96" s="33"/>
      <c r="K96" s="33"/>
      <c r="L96" s="34"/>
      <c r="M96" s="187"/>
      <c r="N96" s="188"/>
      <c r="O96" s="67"/>
      <c r="P96" s="67"/>
      <c r="Q96" s="67"/>
      <c r="R96" s="67"/>
      <c r="S96" s="67"/>
      <c r="T96" s="68"/>
      <c r="U96" s="33"/>
      <c r="V96" s="33"/>
      <c r="W96" s="33"/>
      <c r="X96" s="33"/>
      <c r="Y96" s="33"/>
      <c r="Z96" s="33"/>
      <c r="AA96" s="33"/>
      <c r="AB96" s="33"/>
      <c r="AC96" s="33"/>
      <c r="AD96" s="33"/>
      <c r="AE96" s="33"/>
      <c r="AT96" s="19" t="s">
        <v>318</v>
      </c>
      <c r="AU96" s="19" t="s">
        <v>89</v>
      </c>
    </row>
    <row r="97" s="13" customFormat="1">
      <c r="A97" s="13"/>
      <c r="B97" s="171"/>
      <c r="C97" s="13"/>
      <c r="D97" s="172" t="s">
        <v>156</v>
      </c>
      <c r="E97" s="173" t="s">
        <v>3</v>
      </c>
      <c r="F97" s="174" t="s">
        <v>1567</v>
      </c>
      <c r="G97" s="13"/>
      <c r="H97" s="175">
        <v>30.370999999999999</v>
      </c>
      <c r="I97" s="13"/>
      <c r="J97" s="13"/>
      <c r="K97" s="13"/>
      <c r="L97" s="171"/>
      <c r="M97" s="176"/>
      <c r="N97" s="177"/>
      <c r="O97" s="177"/>
      <c r="P97" s="177"/>
      <c r="Q97" s="177"/>
      <c r="R97" s="177"/>
      <c r="S97" s="177"/>
      <c r="T97" s="178"/>
      <c r="U97" s="13"/>
      <c r="V97" s="13"/>
      <c r="W97" s="13"/>
      <c r="X97" s="13"/>
      <c r="Y97" s="13"/>
      <c r="Z97" s="13"/>
      <c r="AA97" s="13"/>
      <c r="AB97" s="13"/>
      <c r="AC97" s="13"/>
      <c r="AD97" s="13"/>
      <c r="AE97" s="13"/>
      <c r="AT97" s="173" t="s">
        <v>156</v>
      </c>
      <c r="AU97" s="173" t="s">
        <v>89</v>
      </c>
      <c r="AV97" s="13" t="s">
        <v>89</v>
      </c>
      <c r="AW97" s="13" t="s">
        <v>41</v>
      </c>
      <c r="AX97" s="13" t="s">
        <v>79</v>
      </c>
      <c r="AY97" s="173" t="s">
        <v>142</v>
      </c>
    </row>
    <row r="98" s="14" customFormat="1">
      <c r="A98" s="14"/>
      <c r="B98" s="179"/>
      <c r="C98" s="14"/>
      <c r="D98" s="172" t="s">
        <v>156</v>
      </c>
      <c r="E98" s="180" t="s">
        <v>3</v>
      </c>
      <c r="F98" s="181" t="s">
        <v>158</v>
      </c>
      <c r="G98" s="14"/>
      <c r="H98" s="182">
        <v>30.370999999999999</v>
      </c>
      <c r="I98" s="14"/>
      <c r="J98" s="14"/>
      <c r="K98" s="14"/>
      <c r="L98" s="179"/>
      <c r="M98" s="183"/>
      <c r="N98" s="184"/>
      <c r="O98" s="184"/>
      <c r="P98" s="184"/>
      <c r="Q98" s="184"/>
      <c r="R98" s="184"/>
      <c r="S98" s="184"/>
      <c r="T98" s="185"/>
      <c r="U98" s="14"/>
      <c r="V98" s="14"/>
      <c r="W98" s="14"/>
      <c r="X98" s="14"/>
      <c r="Y98" s="14"/>
      <c r="Z98" s="14"/>
      <c r="AA98" s="14"/>
      <c r="AB98" s="14"/>
      <c r="AC98" s="14"/>
      <c r="AD98" s="14"/>
      <c r="AE98" s="14"/>
      <c r="AT98" s="180" t="s">
        <v>156</v>
      </c>
      <c r="AU98" s="180" t="s">
        <v>89</v>
      </c>
      <c r="AV98" s="14" t="s">
        <v>151</v>
      </c>
      <c r="AW98" s="14" t="s">
        <v>4</v>
      </c>
      <c r="AX98" s="14" t="s">
        <v>87</v>
      </c>
      <c r="AY98" s="180" t="s">
        <v>142</v>
      </c>
    </row>
    <row r="99" s="2" customFormat="1" ht="24" customHeight="1">
      <c r="A99" s="33"/>
      <c r="B99" s="158"/>
      <c r="C99" s="159" t="s">
        <v>89</v>
      </c>
      <c r="D99" s="159" t="s">
        <v>145</v>
      </c>
      <c r="E99" s="160" t="s">
        <v>313</v>
      </c>
      <c r="F99" s="161" t="s">
        <v>314</v>
      </c>
      <c r="G99" s="162" t="s">
        <v>315</v>
      </c>
      <c r="H99" s="163">
        <v>0.79200000000000004</v>
      </c>
      <c r="I99" s="164">
        <v>395</v>
      </c>
      <c r="J99" s="164">
        <f>ROUND(I99*H99,2)</f>
        <v>312.83999999999997</v>
      </c>
      <c r="K99" s="161" t="s">
        <v>316</v>
      </c>
      <c r="L99" s="34"/>
      <c r="M99" s="165" t="s">
        <v>3</v>
      </c>
      <c r="N99" s="166" t="s">
        <v>52</v>
      </c>
      <c r="O99" s="167">
        <v>1.272</v>
      </c>
      <c r="P99" s="167">
        <f>O99*H99</f>
        <v>1.0074240000000001</v>
      </c>
      <c r="Q99" s="167">
        <v>0</v>
      </c>
      <c r="R99" s="167">
        <f>Q99*H99</f>
        <v>0</v>
      </c>
      <c r="S99" s="167">
        <v>0</v>
      </c>
      <c r="T99" s="168">
        <f>S99*H99</f>
        <v>0</v>
      </c>
      <c r="U99" s="33"/>
      <c r="V99" s="33"/>
      <c r="W99" s="33"/>
      <c r="X99" s="33"/>
      <c r="Y99" s="33"/>
      <c r="Z99" s="33"/>
      <c r="AA99" s="33"/>
      <c r="AB99" s="33"/>
      <c r="AC99" s="33"/>
      <c r="AD99" s="33"/>
      <c r="AE99" s="33"/>
      <c r="AR99" s="169" t="s">
        <v>151</v>
      </c>
      <c r="AT99" s="169" t="s">
        <v>145</v>
      </c>
      <c r="AU99" s="169" t="s">
        <v>89</v>
      </c>
      <c r="AY99" s="19" t="s">
        <v>142</v>
      </c>
      <c r="BE99" s="170">
        <f>IF(N99="základní",J99,0)</f>
        <v>0</v>
      </c>
      <c r="BF99" s="170">
        <f>IF(N99="snížená",J99,0)</f>
        <v>0</v>
      </c>
      <c r="BG99" s="170">
        <f>IF(N99="zákl. přenesená",J99,0)</f>
        <v>312.83999999999997</v>
      </c>
      <c r="BH99" s="170">
        <f>IF(N99="sníž. přenesená",J99,0)</f>
        <v>0</v>
      </c>
      <c r="BI99" s="170">
        <f>IF(N99="nulová",J99,0)</f>
        <v>0</v>
      </c>
      <c r="BJ99" s="19" t="s">
        <v>151</v>
      </c>
      <c r="BK99" s="170">
        <f>ROUND(I99*H99,2)</f>
        <v>312.83999999999997</v>
      </c>
      <c r="BL99" s="19" t="s">
        <v>151</v>
      </c>
      <c r="BM99" s="169" t="s">
        <v>1568</v>
      </c>
    </row>
    <row r="100" s="2" customFormat="1">
      <c r="A100" s="33"/>
      <c r="B100" s="34"/>
      <c r="C100" s="33"/>
      <c r="D100" s="172" t="s">
        <v>318</v>
      </c>
      <c r="E100" s="33"/>
      <c r="F100" s="186" t="s">
        <v>319</v>
      </c>
      <c r="G100" s="33"/>
      <c r="H100" s="33"/>
      <c r="I100" s="33"/>
      <c r="J100" s="33"/>
      <c r="K100" s="33"/>
      <c r="L100" s="34"/>
      <c r="M100" s="187"/>
      <c r="N100" s="188"/>
      <c r="O100" s="67"/>
      <c r="P100" s="67"/>
      <c r="Q100" s="67"/>
      <c r="R100" s="67"/>
      <c r="S100" s="67"/>
      <c r="T100" s="68"/>
      <c r="U100" s="33"/>
      <c r="V100" s="33"/>
      <c r="W100" s="33"/>
      <c r="X100" s="33"/>
      <c r="Y100" s="33"/>
      <c r="Z100" s="33"/>
      <c r="AA100" s="33"/>
      <c r="AB100" s="33"/>
      <c r="AC100" s="33"/>
      <c r="AD100" s="33"/>
      <c r="AE100" s="33"/>
      <c r="AT100" s="19" t="s">
        <v>318</v>
      </c>
      <c r="AU100" s="19" t="s">
        <v>89</v>
      </c>
    </row>
    <row r="101" s="13" customFormat="1">
      <c r="A101" s="13"/>
      <c r="B101" s="171"/>
      <c r="C101" s="13"/>
      <c r="D101" s="172" t="s">
        <v>156</v>
      </c>
      <c r="E101" s="173" t="s">
        <v>3</v>
      </c>
      <c r="F101" s="174" t="s">
        <v>1569</v>
      </c>
      <c r="G101" s="13"/>
      <c r="H101" s="175">
        <v>0.79200000000000004</v>
      </c>
      <c r="I101" s="13"/>
      <c r="J101" s="13"/>
      <c r="K101" s="13"/>
      <c r="L101" s="171"/>
      <c r="M101" s="176"/>
      <c r="N101" s="177"/>
      <c r="O101" s="177"/>
      <c r="P101" s="177"/>
      <c r="Q101" s="177"/>
      <c r="R101" s="177"/>
      <c r="S101" s="177"/>
      <c r="T101" s="178"/>
      <c r="U101" s="13"/>
      <c r="V101" s="13"/>
      <c r="W101" s="13"/>
      <c r="X101" s="13"/>
      <c r="Y101" s="13"/>
      <c r="Z101" s="13"/>
      <c r="AA101" s="13"/>
      <c r="AB101" s="13"/>
      <c r="AC101" s="13"/>
      <c r="AD101" s="13"/>
      <c r="AE101" s="13"/>
      <c r="AT101" s="173" t="s">
        <v>156</v>
      </c>
      <c r="AU101" s="173" t="s">
        <v>89</v>
      </c>
      <c r="AV101" s="13" t="s">
        <v>89</v>
      </c>
      <c r="AW101" s="13" t="s">
        <v>41</v>
      </c>
      <c r="AX101" s="13" t="s">
        <v>79</v>
      </c>
      <c r="AY101" s="173" t="s">
        <v>142</v>
      </c>
    </row>
    <row r="102" s="14" customFormat="1">
      <c r="A102" s="14"/>
      <c r="B102" s="179"/>
      <c r="C102" s="14"/>
      <c r="D102" s="172" t="s">
        <v>156</v>
      </c>
      <c r="E102" s="180" t="s">
        <v>3</v>
      </c>
      <c r="F102" s="181" t="s">
        <v>158</v>
      </c>
      <c r="G102" s="14"/>
      <c r="H102" s="182">
        <v>0.79200000000000004</v>
      </c>
      <c r="I102" s="14"/>
      <c r="J102" s="14"/>
      <c r="K102" s="14"/>
      <c r="L102" s="179"/>
      <c r="M102" s="183"/>
      <c r="N102" s="184"/>
      <c r="O102" s="184"/>
      <c r="P102" s="184"/>
      <c r="Q102" s="184"/>
      <c r="R102" s="184"/>
      <c r="S102" s="184"/>
      <c r="T102" s="185"/>
      <c r="U102" s="14"/>
      <c r="V102" s="14"/>
      <c r="W102" s="14"/>
      <c r="X102" s="14"/>
      <c r="Y102" s="14"/>
      <c r="Z102" s="14"/>
      <c r="AA102" s="14"/>
      <c r="AB102" s="14"/>
      <c r="AC102" s="14"/>
      <c r="AD102" s="14"/>
      <c r="AE102" s="14"/>
      <c r="AT102" s="180" t="s">
        <v>156</v>
      </c>
      <c r="AU102" s="180" t="s">
        <v>89</v>
      </c>
      <c r="AV102" s="14" t="s">
        <v>151</v>
      </c>
      <c r="AW102" s="14" t="s">
        <v>4</v>
      </c>
      <c r="AX102" s="14" t="s">
        <v>87</v>
      </c>
      <c r="AY102" s="180" t="s">
        <v>142</v>
      </c>
    </row>
    <row r="103" s="2" customFormat="1" ht="24" customHeight="1">
      <c r="A103" s="33"/>
      <c r="B103" s="158"/>
      <c r="C103" s="159" t="s">
        <v>159</v>
      </c>
      <c r="D103" s="159" t="s">
        <v>145</v>
      </c>
      <c r="E103" s="160" t="s">
        <v>324</v>
      </c>
      <c r="F103" s="161" t="s">
        <v>325</v>
      </c>
      <c r="G103" s="162" t="s">
        <v>315</v>
      </c>
      <c r="H103" s="163">
        <v>99.299999999999997</v>
      </c>
      <c r="I103" s="164">
        <v>1720</v>
      </c>
      <c r="J103" s="164">
        <f>ROUND(I103*H103,2)</f>
        <v>170796</v>
      </c>
      <c r="K103" s="161" t="s">
        <v>316</v>
      </c>
      <c r="L103" s="34"/>
      <c r="M103" s="165" t="s">
        <v>3</v>
      </c>
      <c r="N103" s="166" t="s">
        <v>52</v>
      </c>
      <c r="O103" s="167">
        <v>3.9369999999999998</v>
      </c>
      <c r="P103" s="167">
        <f>O103*H103</f>
        <v>390.94409999999999</v>
      </c>
      <c r="Q103" s="167">
        <v>0</v>
      </c>
      <c r="R103" s="167">
        <f>Q103*H103</f>
        <v>0</v>
      </c>
      <c r="S103" s="167">
        <v>0</v>
      </c>
      <c r="T103" s="168">
        <f>S103*H103</f>
        <v>0</v>
      </c>
      <c r="U103" s="33"/>
      <c r="V103" s="33"/>
      <c r="W103" s="33"/>
      <c r="X103" s="33"/>
      <c r="Y103" s="33"/>
      <c r="Z103" s="33"/>
      <c r="AA103" s="33"/>
      <c r="AB103" s="33"/>
      <c r="AC103" s="33"/>
      <c r="AD103" s="33"/>
      <c r="AE103" s="33"/>
      <c r="AR103" s="169" t="s">
        <v>151</v>
      </c>
      <c r="AT103" s="169" t="s">
        <v>145</v>
      </c>
      <c r="AU103" s="169" t="s">
        <v>89</v>
      </c>
      <c r="AY103" s="19" t="s">
        <v>142</v>
      </c>
      <c r="BE103" s="170">
        <f>IF(N103="základní",J103,0)</f>
        <v>0</v>
      </c>
      <c r="BF103" s="170">
        <f>IF(N103="snížená",J103,0)</f>
        <v>0</v>
      </c>
      <c r="BG103" s="170">
        <f>IF(N103="zákl. přenesená",J103,0)</f>
        <v>170796</v>
      </c>
      <c r="BH103" s="170">
        <f>IF(N103="sníž. přenesená",J103,0)</f>
        <v>0</v>
      </c>
      <c r="BI103" s="170">
        <f>IF(N103="nulová",J103,0)</f>
        <v>0</v>
      </c>
      <c r="BJ103" s="19" t="s">
        <v>151</v>
      </c>
      <c r="BK103" s="170">
        <f>ROUND(I103*H103,2)</f>
        <v>170796</v>
      </c>
      <c r="BL103" s="19" t="s">
        <v>151</v>
      </c>
      <c r="BM103" s="169" t="s">
        <v>1570</v>
      </c>
    </row>
    <row r="104" s="2" customFormat="1">
      <c r="A104" s="33"/>
      <c r="B104" s="34"/>
      <c r="C104" s="33"/>
      <c r="D104" s="172" t="s">
        <v>318</v>
      </c>
      <c r="E104" s="33"/>
      <c r="F104" s="186" t="s">
        <v>327</v>
      </c>
      <c r="G104" s="33"/>
      <c r="H104" s="33"/>
      <c r="I104" s="33"/>
      <c r="J104" s="33"/>
      <c r="K104" s="33"/>
      <c r="L104" s="34"/>
      <c r="M104" s="187"/>
      <c r="N104" s="188"/>
      <c r="O104" s="67"/>
      <c r="P104" s="67"/>
      <c r="Q104" s="67"/>
      <c r="R104" s="67"/>
      <c r="S104" s="67"/>
      <c r="T104" s="68"/>
      <c r="U104" s="33"/>
      <c r="V104" s="33"/>
      <c r="W104" s="33"/>
      <c r="X104" s="33"/>
      <c r="Y104" s="33"/>
      <c r="Z104" s="33"/>
      <c r="AA104" s="33"/>
      <c r="AB104" s="33"/>
      <c r="AC104" s="33"/>
      <c r="AD104" s="33"/>
      <c r="AE104" s="33"/>
      <c r="AT104" s="19" t="s">
        <v>318</v>
      </c>
      <c r="AU104" s="19" t="s">
        <v>89</v>
      </c>
    </row>
    <row r="105" s="13" customFormat="1">
      <c r="A105" s="13"/>
      <c r="B105" s="171"/>
      <c r="C105" s="13"/>
      <c r="D105" s="172" t="s">
        <v>156</v>
      </c>
      <c r="E105" s="173" t="s">
        <v>3</v>
      </c>
      <c r="F105" s="174" t="s">
        <v>1571</v>
      </c>
      <c r="G105" s="13"/>
      <c r="H105" s="175">
        <v>25.199999999999999</v>
      </c>
      <c r="I105" s="13"/>
      <c r="J105" s="13"/>
      <c r="K105" s="13"/>
      <c r="L105" s="171"/>
      <c r="M105" s="176"/>
      <c r="N105" s="177"/>
      <c r="O105" s="177"/>
      <c r="P105" s="177"/>
      <c r="Q105" s="177"/>
      <c r="R105" s="177"/>
      <c r="S105" s="177"/>
      <c r="T105" s="178"/>
      <c r="U105" s="13"/>
      <c r="V105" s="13"/>
      <c r="W105" s="13"/>
      <c r="X105" s="13"/>
      <c r="Y105" s="13"/>
      <c r="Z105" s="13"/>
      <c r="AA105" s="13"/>
      <c r="AB105" s="13"/>
      <c r="AC105" s="13"/>
      <c r="AD105" s="13"/>
      <c r="AE105" s="13"/>
      <c r="AT105" s="173" t="s">
        <v>156</v>
      </c>
      <c r="AU105" s="173" t="s">
        <v>89</v>
      </c>
      <c r="AV105" s="13" t="s">
        <v>89</v>
      </c>
      <c r="AW105" s="13" t="s">
        <v>41</v>
      </c>
      <c r="AX105" s="13" t="s">
        <v>79</v>
      </c>
      <c r="AY105" s="173" t="s">
        <v>142</v>
      </c>
    </row>
    <row r="106" s="13" customFormat="1">
      <c r="A106" s="13"/>
      <c r="B106" s="171"/>
      <c r="C106" s="13"/>
      <c r="D106" s="172" t="s">
        <v>156</v>
      </c>
      <c r="E106" s="173" t="s">
        <v>3</v>
      </c>
      <c r="F106" s="174" t="s">
        <v>1572</v>
      </c>
      <c r="G106" s="13"/>
      <c r="H106" s="175">
        <v>74.099999999999994</v>
      </c>
      <c r="I106" s="13"/>
      <c r="J106" s="13"/>
      <c r="K106" s="13"/>
      <c r="L106" s="171"/>
      <c r="M106" s="176"/>
      <c r="N106" s="177"/>
      <c r="O106" s="177"/>
      <c r="P106" s="177"/>
      <c r="Q106" s="177"/>
      <c r="R106" s="177"/>
      <c r="S106" s="177"/>
      <c r="T106" s="178"/>
      <c r="U106" s="13"/>
      <c r="V106" s="13"/>
      <c r="W106" s="13"/>
      <c r="X106" s="13"/>
      <c r="Y106" s="13"/>
      <c r="Z106" s="13"/>
      <c r="AA106" s="13"/>
      <c r="AB106" s="13"/>
      <c r="AC106" s="13"/>
      <c r="AD106" s="13"/>
      <c r="AE106" s="13"/>
      <c r="AT106" s="173" t="s">
        <v>156</v>
      </c>
      <c r="AU106" s="173" t="s">
        <v>89</v>
      </c>
      <c r="AV106" s="13" t="s">
        <v>89</v>
      </c>
      <c r="AW106" s="13" t="s">
        <v>41</v>
      </c>
      <c r="AX106" s="13" t="s">
        <v>79</v>
      </c>
      <c r="AY106" s="173" t="s">
        <v>142</v>
      </c>
    </row>
    <row r="107" s="14" customFormat="1">
      <c r="A107" s="14"/>
      <c r="B107" s="179"/>
      <c r="C107" s="14"/>
      <c r="D107" s="172" t="s">
        <v>156</v>
      </c>
      <c r="E107" s="180" t="s">
        <v>3</v>
      </c>
      <c r="F107" s="181" t="s">
        <v>158</v>
      </c>
      <c r="G107" s="14"/>
      <c r="H107" s="182">
        <v>99.299999999999997</v>
      </c>
      <c r="I107" s="14"/>
      <c r="J107" s="14"/>
      <c r="K107" s="14"/>
      <c r="L107" s="179"/>
      <c r="M107" s="183"/>
      <c r="N107" s="184"/>
      <c r="O107" s="184"/>
      <c r="P107" s="184"/>
      <c r="Q107" s="184"/>
      <c r="R107" s="184"/>
      <c r="S107" s="184"/>
      <c r="T107" s="185"/>
      <c r="U107" s="14"/>
      <c r="V107" s="14"/>
      <c r="W107" s="14"/>
      <c r="X107" s="14"/>
      <c r="Y107" s="14"/>
      <c r="Z107" s="14"/>
      <c r="AA107" s="14"/>
      <c r="AB107" s="14"/>
      <c r="AC107" s="14"/>
      <c r="AD107" s="14"/>
      <c r="AE107" s="14"/>
      <c r="AT107" s="180" t="s">
        <v>156</v>
      </c>
      <c r="AU107" s="180" t="s">
        <v>89</v>
      </c>
      <c r="AV107" s="14" t="s">
        <v>151</v>
      </c>
      <c r="AW107" s="14" t="s">
        <v>4</v>
      </c>
      <c r="AX107" s="14" t="s">
        <v>87</v>
      </c>
      <c r="AY107" s="180" t="s">
        <v>142</v>
      </c>
    </row>
    <row r="108" s="2" customFormat="1" ht="24" customHeight="1">
      <c r="A108" s="33"/>
      <c r="B108" s="158"/>
      <c r="C108" s="159" t="s">
        <v>151</v>
      </c>
      <c r="D108" s="159" t="s">
        <v>145</v>
      </c>
      <c r="E108" s="160" t="s">
        <v>339</v>
      </c>
      <c r="F108" s="161" t="s">
        <v>340</v>
      </c>
      <c r="G108" s="162" t="s">
        <v>315</v>
      </c>
      <c r="H108" s="163">
        <v>19.442</v>
      </c>
      <c r="I108" s="164">
        <v>258</v>
      </c>
      <c r="J108" s="164">
        <f>ROUND(I108*H108,2)</f>
        <v>5016.04</v>
      </c>
      <c r="K108" s="161" t="s">
        <v>316</v>
      </c>
      <c r="L108" s="34"/>
      <c r="M108" s="165" t="s">
        <v>3</v>
      </c>
      <c r="N108" s="166" t="s">
        <v>52</v>
      </c>
      <c r="O108" s="167">
        <v>0.083000000000000004</v>
      </c>
      <c r="P108" s="167">
        <f>O108*H108</f>
        <v>1.6136860000000002</v>
      </c>
      <c r="Q108" s="167">
        <v>0</v>
      </c>
      <c r="R108" s="167">
        <f>Q108*H108</f>
        <v>0</v>
      </c>
      <c r="S108" s="167">
        <v>0</v>
      </c>
      <c r="T108" s="168">
        <f>S108*H108</f>
        <v>0</v>
      </c>
      <c r="U108" s="33"/>
      <c r="V108" s="33"/>
      <c r="W108" s="33"/>
      <c r="X108" s="33"/>
      <c r="Y108" s="33"/>
      <c r="Z108" s="33"/>
      <c r="AA108" s="33"/>
      <c r="AB108" s="33"/>
      <c r="AC108" s="33"/>
      <c r="AD108" s="33"/>
      <c r="AE108" s="33"/>
      <c r="AR108" s="169" t="s">
        <v>151</v>
      </c>
      <c r="AT108" s="169" t="s">
        <v>145</v>
      </c>
      <c r="AU108" s="169" t="s">
        <v>89</v>
      </c>
      <c r="AY108" s="19" t="s">
        <v>142</v>
      </c>
      <c r="BE108" s="170">
        <f>IF(N108="základní",J108,0)</f>
        <v>0</v>
      </c>
      <c r="BF108" s="170">
        <f>IF(N108="snížená",J108,0)</f>
        <v>0</v>
      </c>
      <c r="BG108" s="170">
        <f>IF(N108="zákl. přenesená",J108,0)</f>
        <v>5016.04</v>
      </c>
      <c r="BH108" s="170">
        <f>IF(N108="sníž. přenesená",J108,0)</f>
        <v>0</v>
      </c>
      <c r="BI108" s="170">
        <f>IF(N108="nulová",J108,0)</f>
        <v>0</v>
      </c>
      <c r="BJ108" s="19" t="s">
        <v>151</v>
      </c>
      <c r="BK108" s="170">
        <f>ROUND(I108*H108,2)</f>
        <v>5016.04</v>
      </c>
      <c r="BL108" s="19" t="s">
        <v>151</v>
      </c>
      <c r="BM108" s="169" t="s">
        <v>1573</v>
      </c>
    </row>
    <row r="109" s="2" customFormat="1">
      <c r="A109" s="33"/>
      <c r="B109" s="34"/>
      <c r="C109" s="33"/>
      <c r="D109" s="172" t="s">
        <v>318</v>
      </c>
      <c r="E109" s="33"/>
      <c r="F109" s="186" t="s">
        <v>342</v>
      </c>
      <c r="G109" s="33"/>
      <c r="H109" s="33"/>
      <c r="I109" s="33"/>
      <c r="J109" s="33"/>
      <c r="K109" s="33"/>
      <c r="L109" s="34"/>
      <c r="M109" s="187"/>
      <c r="N109" s="188"/>
      <c r="O109" s="67"/>
      <c r="P109" s="67"/>
      <c r="Q109" s="67"/>
      <c r="R109" s="67"/>
      <c r="S109" s="67"/>
      <c r="T109" s="68"/>
      <c r="U109" s="33"/>
      <c r="V109" s="33"/>
      <c r="W109" s="33"/>
      <c r="X109" s="33"/>
      <c r="Y109" s="33"/>
      <c r="Z109" s="33"/>
      <c r="AA109" s="33"/>
      <c r="AB109" s="33"/>
      <c r="AC109" s="33"/>
      <c r="AD109" s="33"/>
      <c r="AE109" s="33"/>
      <c r="AT109" s="19" t="s">
        <v>318</v>
      </c>
      <c r="AU109" s="19" t="s">
        <v>89</v>
      </c>
    </row>
    <row r="110" s="13" customFormat="1">
      <c r="A110" s="13"/>
      <c r="B110" s="171"/>
      <c r="C110" s="13"/>
      <c r="D110" s="172" t="s">
        <v>156</v>
      </c>
      <c r="E110" s="173" t="s">
        <v>3</v>
      </c>
      <c r="F110" s="174" t="s">
        <v>1574</v>
      </c>
      <c r="G110" s="13"/>
      <c r="H110" s="175">
        <v>19.442</v>
      </c>
      <c r="I110" s="13"/>
      <c r="J110" s="13"/>
      <c r="K110" s="13"/>
      <c r="L110" s="171"/>
      <c r="M110" s="176"/>
      <c r="N110" s="177"/>
      <c r="O110" s="177"/>
      <c r="P110" s="177"/>
      <c r="Q110" s="177"/>
      <c r="R110" s="177"/>
      <c r="S110" s="177"/>
      <c r="T110" s="178"/>
      <c r="U110" s="13"/>
      <c r="V110" s="13"/>
      <c r="W110" s="13"/>
      <c r="X110" s="13"/>
      <c r="Y110" s="13"/>
      <c r="Z110" s="13"/>
      <c r="AA110" s="13"/>
      <c r="AB110" s="13"/>
      <c r="AC110" s="13"/>
      <c r="AD110" s="13"/>
      <c r="AE110" s="13"/>
      <c r="AT110" s="173" t="s">
        <v>156</v>
      </c>
      <c r="AU110" s="173" t="s">
        <v>89</v>
      </c>
      <c r="AV110" s="13" t="s">
        <v>89</v>
      </c>
      <c r="AW110" s="13" t="s">
        <v>41</v>
      </c>
      <c r="AX110" s="13" t="s">
        <v>79</v>
      </c>
      <c r="AY110" s="173" t="s">
        <v>142</v>
      </c>
    </row>
    <row r="111" s="14" customFormat="1">
      <c r="A111" s="14"/>
      <c r="B111" s="179"/>
      <c r="C111" s="14"/>
      <c r="D111" s="172" t="s">
        <v>156</v>
      </c>
      <c r="E111" s="180" t="s">
        <v>3</v>
      </c>
      <c r="F111" s="181" t="s">
        <v>158</v>
      </c>
      <c r="G111" s="14"/>
      <c r="H111" s="182">
        <v>19.442</v>
      </c>
      <c r="I111" s="14"/>
      <c r="J111" s="14"/>
      <c r="K111" s="14"/>
      <c r="L111" s="179"/>
      <c r="M111" s="183"/>
      <c r="N111" s="184"/>
      <c r="O111" s="184"/>
      <c r="P111" s="184"/>
      <c r="Q111" s="184"/>
      <c r="R111" s="184"/>
      <c r="S111" s="184"/>
      <c r="T111" s="185"/>
      <c r="U111" s="14"/>
      <c r="V111" s="14"/>
      <c r="W111" s="14"/>
      <c r="X111" s="14"/>
      <c r="Y111" s="14"/>
      <c r="Z111" s="14"/>
      <c r="AA111" s="14"/>
      <c r="AB111" s="14"/>
      <c r="AC111" s="14"/>
      <c r="AD111" s="14"/>
      <c r="AE111" s="14"/>
      <c r="AT111" s="180" t="s">
        <v>156</v>
      </c>
      <c r="AU111" s="180" t="s">
        <v>89</v>
      </c>
      <c r="AV111" s="14" t="s">
        <v>151</v>
      </c>
      <c r="AW111" s="14" t="s">
        <v>4</v>
      </c>
      <c r="AX111" s="14" t="s">
        <v>87</v>
      </c>
      <c r="AY111" s="180" t="s">
        <v>142</v>
      </c>
    </row>
    <row r="112" s="2" customFormat="1" ht="36" customHeight="1">
      <c r="A112" s="33"/>
      <c r="B112" s="158"/>
      <c r="C112" s="159" t="s">
        <v>141</v>
      </c>
      <c r="D112" s="159" t="s">
        <v>145</v>
      </c>
      <c r="E112" s="160" t="s">
        <v>344</v>
      </c>
      <c r="F112" s="161" t="s">
        <v>345</v>
      </c>
      <c r="G112" s="162" t="s">
        <v>315</v>
      </c>
      <c r="H112" s="163">
        <v>194.41999999999999</v>
      </c>
      <c r="I112" s="164">
        <v>25.399999999999999</v>
      </c>
      <c r="J112" s="164">
        <f>ROUND(I112*H112,2)</f>
        <v>4938.2700000000004</v>
      </c>
      <c r="K112" s="161" t="s">
        <v>316</v>
      </c>
      <c r="L112" s="34"/>
      <c r="M112" s="165" t="s">
        <v>3</v>
      </c>
      <c r="N112" s="166" t="s">
        <v>52</v>
      </c>
      <c r="O112" s="167">
        <v>0.0050000000000000001</v>
      </c>
      <c r="P112" s="167">
        <f>O112*H112</f>
        <v>0.97209999999999996</v>
      </c>
      <c r="Q112" s="167">
        <v>0</v>
      </c>
      <c r="R112" s="167">
        <f>Q112*H112</f>
        <v>0</v>
      </c>
      <c r="S112" s="167">
        <v>0</v>
      </c>
      <c r="T112" s="168">
        <f>S112*H112</f>
        <v>0</v>
      </c>
      <c r="U112" s="33"/>
      <c r="V112" s="33"/>
      <c r="W112" s="33"/>
      <c r="X112" s="33"/>
      <c r="Y112" s="33"/>
      <c r="Z112" s="33"/>
      <c r="AA112" s="33"/>
      <c r="AB112" s="33"/>
      <c r="AC112" s="33"/>
      <c r="AD112" s="33"/>
      <c r="AE112" s="33"/>
      <c r="AR112" s="169" t="s">
        <v>151</v>
      </c>
      <c r="AT112" s="169" t="s">
        <v>145</v>
      </c>
      <c r="AU112" s="169" t="s">
        <v>89</v>
      </c>
      <c r="AY112" s="19" t="s">
        <v>142</v>
      </c>
      <c r="BE112" s="170">
        <f>IF(N112="základní",J112,0)</f>
        <v>0</v>
      </c>
      <c r="BF112" s="170">
        <f>IF(N112="snížená",J112,0)</f>
        <v>0</v>
      </c>
      <c r="BG112" s="170">
        <f>IF(N112="zákl. přenesená",J112,0)</f>
        <v>4938.2700000000004</v>
      </c>
      <c r="BH112" s="170">
        <f>IF(N112="sníž. přenesená",J112,0)</f>
        <v>0</v>
      </c>
      <c r="BI112" s="170">
        <f>IF(N112="nulová",J112,0)</f>
        <v>0</v>
      </c>
      <c r="BJ112" s="19" t="s">
        <v>151</v>
      </c>
      <c r="BK112" s="170">
        <f>ROUND(I112*H112,2)</f>
        <v>4938.2700000000004</v>
      </c>
      <c r="BL112" s="19" t="s">
        <v>151</v>
      </c>
      <c r="BM112" s="169" t="s">
        <v>1575</v>
      </c>
    </row>
    <row r="113" s="2" customFormat="1">
      <c r="A113" s="33"/>
      <c r="B113" s="34"/>
      <c r="C113" s="33"/>
      <c r="D113" s="172" t="s">
        <v>318</v>
      </c>
      <c r="E113" s="33"/>
      <c r="F113" s="186" t="s">
        <v>342</v>
      </c>
      <c r="G113" s="33"/>
      <c r="H113" s="33"/>
      <c r="I113" s="33"/>
      <c r="J113" s="33"/>
      <c r="K113" s="33"/>
      <c r="L113" s="34"/>
      <c r="M113" s="187"/>
      <c r="N113" s="188"/>
      <c r="O113" s="67"/>
      <c r="P113" s="67"/>
      <c r="Q113" s="67"/>
      <c r="R113" s="67"/>
      <c r="S113" s="67"/>
      <c r="T113" s="68"/>
      <c r="U113" s="33"/>
      <c r="V113" s="33"/>
      <c r="W113" s="33"/>
      <c r="X113" s="33"/>
      <c r="Y113" s="33"/>
      <c r="Z113" s="33"/>
      <c r="AA113" s="33"/>
      <c r="AB113" s="33"/>
      <c r="AC113" s="33"/>
      <c r="AD113" s="33"/>
      <c r="AE113" s="33"/>
      <c r="AT113" s="19" t="s">
        <v>318</v>
      </c>
      <c r="AU113" s="19" t="s">
        <v>89</v>
      </c>
    </row>
    <row r="114" s="13" customFormat="1">
      <c r="A114" s="13"/>
      <c r="B114" s="171"/>
      <c r="C114" s="13"/>
      <c r="D114" s="172" t="s">
        <v>156</v>
      </c>
      <c r="E114" s="173" t="s">
        <v>3</v>
      </c>
      <c r="F114" s="174" t="s">
        <v>1576</v>
      </c>
      <c r="G114" s="13"/>
      <c r="H114" s="175">
        <v>194.41999999999999</v>
      </c>
      <c r="I114" s="13"/>
      <c r="J114" s="13"/>
      <c r="K114" s="13"/>
      <c r="L114" s="171"/>
      <c r="M114" s="176"/>
      <c r="N114" s="177"/>
      <c r="O114" s="177"/>
      <c r="P114" s="177"/>
      <c r="Q114" s="177"/>
      <c r="R114" s="177"/>
      <c r="S114" s="177"/>
      <c r="T114" s="178"/>
      <c r="U114" s="13"/>
      <c r="V114" s="13"/>
      <c r="W114" s="13"/>
      <c r="X114" s="13"/>
      <c r="Y114" s="13"/>
      <c r="Z114" s="13"/>
      <c r="AA114" s="13"/>
      <c r="AB114" s="13"/>
      <c r="AC114" s="13"/>
      <c r="AD114" s="13"/>
      <c r="AE114" s="13"/>
      <c r="AT114" s="173" t="s">
        <v>156</v>
      </c>
      <c r="AU114" s="173" t="s">
        <v>89</v>
      </c>
      <c r="AV114" s="13" t="s">
        <v>89</v>
      </c>
      <c r="AW114" s="13" t="s">
        <v>41</v>
      </c>
      <c r="AX114" s="13" t="s">
        <v>79</v>
      </c>
      <c r="AY114" s="173" t="s">
        <v>142</v>
      </c>
    </row>
    <row r="115" s="14" customFormat="1">
      <c r="A115" s="14"/>
      <c r="B115" s="179"/>
      <c r="C115" s="14"/>
      <c r="D115" s="172" t="s">
        <v>156</v>
      </c>
      <c r="E115" s="180" t="s">
        <v>3</v>
      </c>
      <c r="F115" s="181" t="s">
        <v>158</v>
      </c>
      <c r="G115" s="14"/>
      <c r="H115" s="182">
        <v>194.41999999999999</v>
      </c>
      <c r="I115" s="14"/>
      <c r="J115" s="14"/>
      <c r="K115" s="14"/>
      <c r="L115" s="179"/>
      <c r="M115" s="183"/>
      <c r="N115" s="184"/>
      <c r="O115" s="184"/>
      <c r="P115" s="184"/>
      <c r="Q115" s="184"/>
      <c r="R115" s="184"/>
      <c r="S115" s="184"/>
      <c r="T115" s="185"/>
      <c r="U115" s="14"/>
      <c r="V115" s="14"/>
      <c r="W115" s="14"/>
      <c r="X115" s="14"/>
      <c r="Y115" s="14"/>
      <c r="Z115" s="14"/>
      <c r="AA115" s="14"/>
      <c r="AB115" s="14"/>
      <c r="AC115" s="14"/>
      <c r="AD115" s="14"/>
      <c r="AE115" s="14"/>
      <c r="AT115" s="180" t="s">
        <v>156</v>
      </c>
      <c r="AU115" s="180" t="s">
        <v>89</v>
      </c>
      <c r="AV115" s="14" t="s">
        <v>151</v>
      </c>
      <c r="AW115" s="14" t="s">
        <v>4</v>
      </c>
      <c r="AX115" s="14" t="s">
        <v>87</v>
      </c>
      <c r="AY115" s="180" t="s">
        <v>142</v>
      </c>
    </row>
    <row r="116" s="2" customFormat="1" ht="24" customHeight="1">
      <c r="A116" s="33"/>
      <c r="B116" s="158"/>
      <c r="C116" s="159" t="s">
        <v>174</v>
      </c>
      <c r="D116" s="159" t="s">
        <v>145</v>
      </c>
      <c r="E116" s="160" t="s">
        <v>364</v>
      </c>
      <c r="F116" s="161" t="s">
        <v>365</v>
      </c>
      <c r="G116" s="162" t="s">
        <v>315</v>
      </c>
      <c r="H116" s="163">
        <v>161.30000000000001</v>
      </c>
      <c r="I116" s="164">
        <v>62</v>
      </c>
      <c r="J116" s="164">
        <f>ROUND(I116*H116,2)</f>
        <v>10000.6</v>
      </c>
      <c r="K116" s="161" t="s">
        <v>316</v>
      </c>
      <c r="L116" s="34"/>
      <c r="M116" s="165" t="s">
        <v>3</v>
      </c>
      <c r="N116" s="166" t="s">
        <v>52</v>
      </c>
      <c r="O116" s="167">
        <v>0.097000000000000003</v>
      </c>
      <c r="P116" s="167">
        <f>O116*H116</f>
        <v>15.646100000000002</v>
      </c>
      <c r="Q116" s="167">
        <v>0</v>
      </c>
      <c r="R116" s="167">
        <f>Q116*H116</f>
        <v>0</v>
      </c>
      <c r="S116" s="167">
        <v>0</v>
      </c>
      <c r="T116" s="168">
        <f>S116*H116</f>
        <v>0</v>
      </c>
      <c r="U116" s="33"/>
      <c r="V116" s="33"/>
      <c r="W116" s="33"/>
      <c r="X116" s="33"/>
      <c r="Y116" s="33"/>
      <c r="Z116" s="33"/>
      <c r="AA116" s="33"/>
      <c r="AB116" s="33"/>
      <c r="AC116" s="33"/>
      <c r="AD116" s="33"/>
      <c r="AE116" s="33"/>
      <c r="AR116" s="169" t="s">
        <v>151</v>
      </c>
      <c r="AT116" s="169" t="s">
        <v>145</v>
      </c>
      <c r="AU116" s="169" t="s">
        <v>89</v>
      </c>
      <c r="AY116" s="19" t="s">
        <v>142</v>
      </c>
      <c r="BE116" s="170">
        <f>IF(N116="základní",J116,0)</f>
        <v>0</v>
      </c>
      <c r="BF116" s="170">
        <f>IF(N116="snížená",J116,0)</f>
        <v>0</v>
      </c>
      <c r="BG116" s="170">
        <f>IF(N116="zákl. přenesená",J116,0)</f>
        <v>10000.6</v>
      </c>
      <c r="BH116" s="170">
        <f>IF(N116="sníž. přenesená",J116,0)</f>
        <v>0</v>
      </c>
      <c r="BI116" s="170">
        <f>IF(N116="nulová",J116,0)</f>
        <v>0</v>
      </c>
      <c r="BJ116" s="19" t="s">
        <v>151</v>
      </c>
      <c r="BK116" s="170">
        <f>ROUND(I116*H116,2)</f>
        <v>10000.6</v>
      </c>
      <c r="BL116" s="19" t="s">
        <v>151</v>
      </c>
      <c r="BM116" s="169" t="s">
        <v>1577</v>
      </c>
    </row>
    <row r="117" s="2" customFormat="1">
      <c r="A117" s="33"/>
      <c r="B117" s="34"/>
      <c r="C117" s="33"/>
      <c r="D117" s="172" t="s">
        <v>318</v>
      </c>
      <c r="E117" s="33"/>
      <c r="F117" s="186" t="s">
        <v>367</v>
      </c>
      <c r="G117" s="33"/>
      <c r="H117" s="33"/>
      <c r="I117" s="33"/>
      <c r="J117" s="33"/>
      <c r="K117" s="33"/>
      <c r="L117" s="34"/>
      <c r="M117" s="187"/>
      <c r="N117" s="188"/>
      <c r="O117" s="67"/>
      <c r="P117" s="67"/>
      <c r="Q117" s="67"/>
      <c r="R117" s="67"/>
      <c r="S117" s="67"/>
      <c r="T117" s="68"/>
      <c r="U117" s="33"/>
      <c r="V117" s="33"/>
      <c r="W117" s="33"/>
      <c r="X117" s="33"/>
      <c r="Y117" s="33"/>
      <c r="Z117" s="33"/>
      <c r="AA117" s="33"/>
      <c r="AB117" s="33"/>
      <c r="AC117" s="33"/>
      <c r="AD117" s="33"/>
      <c r="AE117" s="33"/>
      <c r="AT117" s="19" t="s">
        <v>318</v>
      </c>
      <c r="AU117" s="19" t="s">
        <v>89</v>
      </c>
    </row>
    <row r="118" s="13" customFormat="1">
      <c r="A118" s="13"/>
      <c r="B118" s="171"/>
      <c r="C118" s="13"/>
      <c r="D118" s="172" t="s">
        <v>156</v>
      </c>
      <c r="E118" s="173" t="s">
        <v>3</v>
      </c>
      <c r="F118" s="174" t="s">
        <v>1578</v>
      </c>
      <c r="G118" s="13"/>
      <c r="H118" s="175">
        <v>161.30000000000001</v>
      </c>
      <c r="I118" s="13"/>
      <c r="J118" s="13"/>
      <c r="K118" s="13"/>
      <c r="L118" s="171"/>
      <c r="M118" s="176"/>
      <c r="N118" s="177"/>
      <c r="O118" s="177"/>
      <c r="P118" s="177"/>
      <c r="Q118" s="177"/>
      <c r="R118" s="177"/>
      <c r="S118" s="177"/>
      <c r="T118" s="178"/>
      <c r="U118" s="13"/>
      <c r="V118" s="13"/>
      <c r="W118" s="13"/>
      <c r="X118" s="13"/>
      <c r="Y118" s="13"/>
      <c r="Z118" s="13"/>
      <c r="AA118" s="13"/>
      <c r="AB118" s="13"/>
      <c r="AC118" s="13"/>
      <c r="AD118" s="13"/>
      <c r="AE118" s="13"/>
      <c r="AT118" s="173" t="s">
        <v>156</v>
      </c>
      <c r="AU118" s="173" t="s">
        <v>89</v>
      </c>
      <c r="AV118" s="13" t="s">
        <v>89</v>
      </c>
      <c r="AW118" s="13" t="s">
        <v>41</v>
      </c>
      <c r="AX118" s="13" t="s">
        <v>79</v>
      </c>
      <c r="AY118" s="173" t="s">
        <v>142</v>
      </c>
    </row>
    <row r="119" s="14" customFormat="1">
      <c r="A119" s="14"/>
      <c r="B119" s="179"/>
      <c r="C119" s="14"/>
      <c r="D119" s="172" t="s">
        <v>156</v>
      </c>
      <c r="E119" s="180" t="s">
        <v>3</v>
      </c>
      <c r="F119" s="181" t="s">
        <v>158</v>
      </c>
      <c r="G119" s="14"/>
      <c r="H119" s="182">
        <v>161.30000000000001</v>
      </c>
      <c r="I119" s="14"/>
      <c r="J119" s="14"/>
      <c r="K119" s="14"/>
      <c r="L119" s="179"/>
      <c r="M119" s="183"/>
      <c r="N119" s="184"/>
      <c r="O119" s="184"/>
      <c r="P119" s="184"/>
      <c r="Q119" s="184"/>
      <c r="R119" s="184"/>
      <c r="S119" s="184"/>
      <c r="T119" s="185"/>
      <c r="U119" s="14"/>
      <c r="V119" s="14"/>
      <c r="W119" s="14"/>
      <c r="X119" s="14"/>
      <c r="Y119" s="14"/>
      <c r="Z119" s="14"/>
      <c r="AA119" s="14"/>
      <c r="AB119" s="14"/>
      <c r="AC119" s="14"/>
      <c r="AD119" s="14"/>
      <c r="AE119" s="14"/>
      <c r="AT119" s="180" t="s">
        <v>156</v>
      </c>
      <c r="AU119" s="180" t="s">
        <v>89</v>
      </c>
      <c r="AV119" s="14" t="s">
        <v>151</v>
      </c>
      <c r="AW119" s="14" t="s">
        <v>4</v>
      </c>
      <c r="AX119" s="14" t="s">
        <v>87</v>
      </c>
      <c r="AY119" s="180" t="s">
        <v>142</v>
      </c>
    </row>
    <row r="120" s="2" customFormat="1" ht="24" customHeight="1">
      <c r="A120" s="33"/>
      <c r="B120" s="158"/>
      <c r="C120" s="159" t="s">
        <v>181</v>
      </c>
      <c r="D120" s="159" t="s">
        <v>145</v>
      </c>
      <c r="E120" s="160" t="s">
        <v>348</v>
      </c>
      <c r="F120" s="161" t="s">
        <v>349</v>
      </c>
      <c r="G120" s="162" t="s">
        <v>315</v>
      </c>
      <c r="H120" s="163">
        <v>19.442</v>
      </c>
      <c r="I120" s="164">
        <v>21.800000000000001</v>
      </c>
      <c r="J120" s="164">
        <f>ROUND(I120*H120,2)</f>
        <v>423.83999999999998</v>
      </c>
      <c r="K120" s="161" t="s">
        <v>316</v>
      </c>
      <c r="L120" s="34"/>
      <c r="M120" s="165" t="s">
        <v>3</v>
      </c>
      <c r="N120" s="166" t="s">
        <v>52</v>
      </c>
      <c r="O120" s="167">
        <v>0.031</v>
      </c>
      <c r="P120" s="167">
        <f>O120*H120</f>
        <v>0.60270199999999996</v>
      </c>
      <c r="Q120" s="167">
        <v>0</v>
      </c>
      <c r="R120" s="167">
        <f>Q120*H120</f>
        <v>0</v>
      </c>
      <c r="S120" s="167">
        <v>0</v>
      </c>
      <c r="T120" s="168">
        <f>S120*H120</f>
        <v>0</v>
      </c>
      <c r="U120" s="33"/>
      <c r="V120" s="33"/>
      <c r="W120" s="33"/>
      <c r="X120" s="33"/>
      <c r="Y120" s="33"/>
      <c r="Z120" s="33"/>
      <c r="AA120" s="33"/>
      <c r="AB120" s="33"/>
      <c r="AC120" s="33"/>
      <c r="AD120" s="33"/>
      <c r="AE120" s="33"/>
      <c r="AR120" s="169" t="s">
        <v>151</v>
      </c>
      <c r="AT120" s="169" t="s">
        <v>145</v>
      </c>
      <c r="AU120" s="169" t="s">
        <v>89</v>
      </c>
      <c r="AY120" s="19" t="s">
        <v>142</v>
      </c>
      <c r="BE120" s="170">
        <f>IF(N120="základní",J120,0)</f>
        <v>0</v>
      </c>
      <c r="BF120" s="170">
        <f>IF(N120="snížená",J120,0)</f>
        <v>0</v>
      </c>
      <c r="BG120" s="170">
        <f>IF(N120="zákl. přenesená",J120,0)</f>
        <v>423.83999999999998</v>
      </c>
      <c r="BH120" s="170">
        <f>IF(N120="sníž. přenesená",J120,0)</f>
        <v>0</v>
      </c>
      <c r="BI120" s="170">
        <f>IF(N120="nulová",J120,0)</f>
        <v>0</v>
      </c>
      <c r="BJ120" s="19" t="s">
        <v>151</v>
      </c>
      <c r="BK120" s="170">
        <f>ROUND(I120*H120,2)</f>
        <v>423.83999999999998</v>
      </c>
      <c r="BL120" s="19" t="s">
        <v>151</v>
      </c>
      <c r="BM120" s="169" t="s">
        <v>1579</v>
      </c>
    </row>
    <row r="121" s="2" customFormat="1">
      <c r="A121" s="33"/>
      <c r="B121" s="34"/>
      <c r="C121" s="33"/>
      <c r="D121" s="172" t="s">
        <v>318</v>
      </c>
      <c r="E121" s="33"/>
      <c r="F121" s="186" t="s">
        <v>351</v>
      </c>
      <c r="G121" s="33"/>
      <c r="H121" s="33"/>
      <c r="I121" s="33"/>
      <c r="J121" s="33"/>
      <c r="K121" s="33"/>
      <c r="L121" s="34"/>
      <c r="M121" s="187"/>
      <c r="N121" s="188"/>
      <c r="O121" s="67"/>
      <c r="P121" s="67"/>
      <c r="Q121" s="67"/>
      <c r="R121" s="67"/>
      <c r="S121" s="67"/>
      <c r="T121" s="68"/>
      <c r="U121" s="33"/>
      <c r="V121" s="33"/>
      <c r="W121" s="33"/>
      <c r="X121" s="33"/>
      <c r="Y121" s="33"/>
      <c r="Z121" s="33"/>
      <c r="AA121" s="33"/>
      <c r="AB121" s="33"/>
      <c r="AC121" s="33"/>
      <c r="AD121" s="33"/>
      <c r="AE121" s="33"/>
      <c r="AT121" s="19" t="s">
        <v>318</v>
      </c>
      <c r="AU121" s="19" t="s">
        <v>89</v>
      </c>
    </row>
    <row r="122" s="13" customFormat="1">
      <c r="A122" s="13"/>
      <c r="B122" s="171"/>
      <c r="C122" s="13"/>
      <c r="D122" s="172" t="s">
        <v>156</v>
      </c>
      <c r="E122" s="173" t="s">
        <v>3</v>
      </c>
      <c r="F122" s="174" t="s">
        <v>1574</v>
      </c>
      <c r="G122" s="13"/>
      <c r="H122" s="175">
        <v>19.442</v>
      </c>
      <c r="I122" s="13"/>
      <c r="J122" s="13"/>
      <c r="K122" s="13"/>
      <c r="L122" s="171"/>
      <c r="M122" s="176"/>
      <c r="N122" s="177"/>
      <c r="O122" s="177"/>
      <c r="P122" s="177"/>
      <c r="Q122" s="177"/>
      <c r="R122" s="177"/>
      <c r="S122" s="177"/>
      <c r="T122" s="178"/>
      <c r="U122" s="13"/>
      <c r="V122" s="13"/>
      <c r="W122" s="13"/>
      <c r="X122" s="13"/>
      <c r="Y122" s="13"/>
      <c r="Z122" s="13"/>
      <c r="AA122" s="13"/>
      <c r="AB122" s="13"/>
      <c r="AC122" s="13"/>
      <c r="AD122" s="13"/>
      <c r="AE122" s="13"/>
      <c r="AT122" s="173" t="s">
        <v>156</v>
      </c>
      <c r="AU122" s="173" t="s">
        <v>89</v>
      </c>
      <c r="AV122" s="13" t="s">
        <v>89</v>
      </c>
      <c r="AW122" s="13" t="s">
        <v>41</v>
      </c>
      <c r="AX122" s="13" t="s">
        <v>79</v>
      </c>
      <c r="AY122" s="173" t="s">
        <v>142</v>
      </c>
    </row>
    <row r="123" s="14" customFormat="1">
      <c r="A123" s="14"/>
      <c r="B123" s="179"/>
      <c r="C123" s="14"/>
      <c r="D123" s="172" t="s">
        <v>156</v>
      </c>
      <c r="E123" s="180" t="s">
        <v>3</v>
      </c>
      <c r="F123" s="181" t="s">
        <v>158</v>
      </c>
      <c r="G123" s="14"/>
      <c r="H123" s="182">
        <v>19.442</v>
      </c>
      <c r="I123" s="14"/>
      <c r="J123" s="14"/>
      <c r="K123" s="14"/>
      <c r="L123" s="179"/>
      <c r="M123" s="183"/>
      <c r="N123" s="184"/>
      <c r="O123" s="184"/>
      <c r="P123" s="184"/>
      <c r="Q123" s="184"/>
      <c r="R123" s="184"/>
      <c r="S123" s="184"/>
      <c r="T123" s="185"/>
      <c r="U123" s="14"/>
      <c r="V123" s="14"/>
      <c r="W123" s="14"/>
      <c r="X123" s="14"/>
      <c r="Y123" s="14"/>
      <c r="Z123" s="14"/>
      <c r="AA123" s="14"/>
      <c r="AB123" s="14"/>
      <c r="AC123" s="14"/>
      <c r="AD123" s="14"/>
      <c r="AE123" s="14"/>
      <c r="AT123" s="180" t="s">
        <v>156</v>
      </c>
      <c r="AU123" s="180" t="s">
        <v>89</v>
      </c>
      <c r="AV123" s="14" t="s">
        <v>151</v>
      </c>
      <c r="AW123" s="14" t="s">
        <v>4</v>
      </c>
      <c r="AX123" s="14" t="s">
        <v>87</v>
      </c>
      <c r="AY123" s="180" t="s">
        <v>142</v>
      </c>
    </row>
    <row r="124" s="2" customFormat="1" ht="24" customHeight="1">
      <c r="A124" s="33"/>
      <c r="B124" s="158"/>
      <c r="C124" s="159" t="s">
        <v>184</v>
      </c>
      <c r="D124" s="159" t="s">
        <v>145</v>
      </c>
      <c r="E124" s="160" t="s">
        <v>352</v>
      </c>
      <c r="F124" s="161" t="s">
        <v>353</v>
      </c>
      <c r="G124" s="162" t="s">
        <v>354</v>
      </c>
      <c r="H124" s="163">
        <v>34.996000000000002</v>
      </c>
      <c r="I124" s="164">
        <v>210</v>
      </c>
      <c r="J124" s="164">
        <f>ROUND(I124*H124,2)</f>
        <v>7349.1599999999999</v>
      </c>
      <c r="K124" s="161" t="s">
        <v>316</v>
      </c>
      <c r="L124" s="34"/>
      <c r="M124" s="165" t="s">
        <v>3</v>
      </c>
      <c r="N124" s="166" t="s">
        <v>52</v>
      </c>
      <c r="O124" s="167">
        <v>0</v>
      </c>
      <c r="P124" s="167">
        <f>O124*H124</f>
        <v>0</v>
      </c>
      <c r="Q124" s="167">
        <v>0</v>
      </c>
      <c r="R124" s="167">
        <f>Q124*H124</f>
        <v>0</v>
      </c>
      <c r="S124" s="167">
        <v>0</v>
      </c>
      <c r="T124" s="168">
        <f>S124*H124</f>
        <v>0</v>
      </c>
      <c r="U124" s="33"/>
      <c r="V124" s="33"/>
      <c r="W124" s="33"/>
      <c r="X124" s="33"/>
      <c r="Y124" s="33"/>
      <c r="Z124" s="33"/>
      <c r="AA124" s="33"/>
      <c r="AB124" s="33"/>
      <c r="AC124" s="33"/>
      <c r="AD124" s="33"/>
      <c r="AE124" s="33"/>
      <c r="AR124" s="169" t="s">
        <v>151</v>
      </c>
      <c r="AT124" s="169" t="s">
        <v>145</v>
      </c>
      <c r="AU124" s="169" t="s">
        <v>89</v>
      </c>
      <c r="AY124" s="19" t="s">
        <v>142</v>
      </c>
      <c r="BE124" s="170">
        <f>IF(N124="základní",J124,0)</f>
        <v>0</v>
      </c>
      <c r="BF124" s="170">
        <f>IF(N124="snížená",J124,0)</f>
        <v>0</v>
      </c>
      <c r="BG124" s="170">
        <f>IF(N124="zákl. přenesená",J124,0)</f>
        <v>7349.1599999999999</v>
      </c>
      <c r="BH124" s="170">
        <f>IF(N124="sníž. přenesená",J124,0)</f>
        <v>0</v>
      </c>
      <c r="BI124" s="170">
        <f>IF(N124="nulová",J124,0)</f>
        <v>0</v>
      </c>
      <c r="BJ124" s="19" t="s">
        <v>151</v>
      </c>
      <c r="BK124" s="170">
        <f>ROUND(I124*H124,2)</f>
        <v>7349.1599999999999</v>
      </c>
      <c r="BL124" s="19" t="s">
        <v>151</v>
      </c>
      <c r="BM124" s="169" t="s">
        <v>1580</v>
      </c>
    </row>
    <row r="125" s="2" customFormat="1">
      <c r="A125" s="33"/>
      <c r="B125" s="34"/>
      <c r="C125" s="33"/>
      <c r="D125" s="172" t="s">
        <v>318</v>
      </c>
      <c r="E125" s="33"/>
      <c r="F125" s="186" t="s">
        <v>356</v>
      </c>
      <c r="G125" s="33"/>
      <c r="H125" s="33"/>
      <c r="I125" s="33"/>
      <c r="J125" s="33"/>
      <c r="K125" s="33"/>
      <c r="L125" s="34"/>
      <c r="M125" s="187"/>
      <c r="N125" s="188"/>
      <c r="O125" s="67"/>
      <c r="P125" s="67"/>
      <c r="Q125" s="67"/>
      <c r="R125" s="67"/>
      <c r="S125" s="67"/>
      <c r="T125" s="68"/>
      <c r="U125" s="33"/>
      <c r="V125" s="33"/>
      <c r="W125" s="33"/>
      <c r="X125" s="33"/>
      <c r="Y125" s="33"/>
      <c r="Z125" s="33"/>
      <c r="AA125" s="33"/>
      <c r="AB125" s="33"/>
      <c r="AC125" s="33"/>
      <c r="AD125" s="33"/>
      <c r="AE125" s="33"/>
      <c r="AT125" s="19" t="s">
        <v>318</v>
      </c>
      <c r="AU125" s="19" t="s">
        <v>89</v>
      </c>
    </row>
    <row r="126" s="13" customFormat="1">
      <c r="A126" s="13"/>
      <c r="B126" s="171"/>
      <c r="C126" s="13"/>
      <c r="D126" s="172" t="s">
        <v>156</v>
      </c>
      <c r="E126" s="173" t="s">
        <v>3</v>
      </c>
      <c r="F126" s="174" t="s">
        <v>1581</v>
      </c>
      <c r="G126" s="13"/>
      <c r="H126" s="175">
        <v>34.996000000000002</v>
      </c>
      <c r="I126" s="13"/>
      <c r="J126" s="13"/>
      <c r="K126" s="13"/>
      <c r="L126" s="171"/>
      <c r="M126" s="176"/>
      <c r="N126" s="177"/>
      <c r="O126" s="177"/>
      <c r="P126" s="177"/>
      <c r="Q126" s="177"/>
      <c r="R126" s="177"/>
      <c r="S126" s="177"/>
      <c r="T126" s="178"/>
      <c r="U126" s="13"/>
      <c r="V126" s="13"/>
      <c r="W126" s="13"/>
      <c r="X126" s="13"/>
      <c r="Y126" s="13"/>
      <c r="Z126" s="13"/>
      <c r="AA126" s="13"/>
      <c r="AB126" s="13"/>
      <c r="AC126" s="13"/>
      <c r="AD126" s="13"/>
      <c r="AE126" s="13"/>
      <c r="AT126" s="173" t="s">
        <v>156</v>
      </c>
      <c r="AU126" s="173" t="s">
        <v>89</v>
      </c>
      <c r="AV126" s="13" t="s">
        <v>89</v>
      </c>
      <c r="AW126" s="13" t="s">
        <v>41</v>
      </c>
      <c r="AX126" s="13" t="s">
        <v>79</v>
      </c>
      <c r="AY126" s="173" t="s">
        <v>142</v>
      </c>
    </row>
    <row r="127" s="14" customFormat="1">
      <c r="A127" s="14"/>
      <c r="B127" s="179"/>
      <c r="C127" s="14"/>
      <c r="D127" s="172" t="s">
        <v>156</v>
      </c>
      <c r="E127" s="180" t="s">
        <v>3</v>
      </c>
      <c r="F127" s="181" t="s">
        <v>158</v>
      </c>
      <c r="G127" s="14"/>
      <c r="H127" s="182">
        <v>34.996000000000002</v>
      </c>
      <c r="I127" s="14"/>
      <c r="J127" s="14"/>
      <c r="K127" s="14"/>
      <c r="L127" s="179"/>
      <c r="M127" s="183"/>
      <c r="N127" s="184"/>
      <c r="O127" s="184"/>
      <c r="P127" s="184"/>
      <c r="Q127" s="184"/>
      <c r="R127" s="184"/>
      <c r="S127" s="184"/>
      <c r="T127" s="185"/>
      <c r="U127" s="14"/>
      <c r="V127" s="14"/>
      <c r="W127" s="14"/>
      <c r="X127" s="14"/>
      <c r="Y127" s="14"/>
      <c r="Z127" s="14"/>
      <c r="AA127" s="14"/>
      <c r="AB127" s="14"/>
      <c r="AC127" s="14"/>
      <c r="AD127" s="14"/>
      <c r="AE127" s="14"/>
      <c r="AT127" s="180" t="s">
        <v>156</v>
      </c>
      <c r="AU127" s="180" t="s">
        <v>89</v>
      </c>
      <c r="AV127" s="14" t="s">
        <v>151</v>
      </c>
      <c r="AW127" s="14" t="s">
        <v>4</v>
      </c>
      <c r="AX127" s="14" t="s">
        <v>87</v>
      </c>
      <c r="AY127" s="180" t="s">
        <v>142</v>
      </c>
    </row>
    <row r="128" s="2" customFormat="1" ht="24" customHeight="1">
      <c r="A128" s="33"/>
      <c r="B128" s="158"/>
      <c r="C128" s="159" t="s">
        <v>191</v>
      </c>
      <c r="D128" s="159" t="s">
        <v>145</v>
      </c>
      <c r="E128" s="160" t="s">
        <v>358</v>
      </c>
      <c r="F128" s="161" t="s">
        <v>359</v>
      </c>
      <c r="G128" s="162" t="s">
        <v>315</v>
      </c>
      <c r="H128" s="163">
        <v>80.650000000000006</v>
      </c>
      <c r="I128" s="164">
        <v>96.900000000000006</v>
      </c>
      <c r="J128" s="164">
        <f>ROUND(I128*H128,2)</f>
        <v>7814.9899999999998</v>
      </c>
      <c r="K128" s="161" t="s">
        <v>316</v>
      </c>
      <c r="L128" s="34"/>
      <c r="M128" s="165" t="s">
        <v>3</v>
      </c>
      <c r="N128" s="166" t="s">
        <v>52</v>
      </c>
      <c r="O128" s="167">
        <v>0.29899999999999999</v>
      </c>
      <c r="P128" s="167">
        <f>O128*H128</f>
        <v>24.114350000000002</v>
      </c>
      <c r="Q128" s="167">
        <v>0</v>
      </c>
      <c r="R128" s="167">
        <f>Q128*H128</f>
        <v>0</v>
      </c>
      <c r="S128" s="167">
        <v>0</v>
      </c>
      <c r="T128" s="168">
        <f>S128*H128</f>
        <v>0</v>
      </c>
      <c r="U128" s="33"/>
      <c r="V128" s="33"/>
      <c r="W128" s="33"/>
      <c r="X128" s="33"/>
      <c r="Y128" s="33"/>
      <c r="Z128" s="33"/>
      <c r="AA128" s="33"/>
      <c r="AB128" s="33"/>
      <c r="AC128" s="33"/>
      <c r="AD128" s="33"/>
      <c r="AE128" s="33"/>
      <c r="AR128" s="169" t="s">
        <v>151</v>
      </c>
      <c r="AT128" s="169" t="s">
        <v>145</v>
      </c>
      <c r="AU128" s="169" t="s">
        <v>89</v>
      </c>
      <c r="AY128" s="19" t="s">
        <v>142</v>
      </c>
      <c r="BE128" s="170">
        <f>IF(N128="základní",J128,0)</f>
        <v>0</v>
      </c>
      <c r="BF128" s="170">
        <f>IF(N128="snížená",J128,0)</f>
        <v>0</v>
      </c>
      <c r="BG128" s="170">
        <f>IF(N128="zákl. přenesená",J128,0)</f>
        <v>7814.9899999999998</v>
      </c>
      <c r="BH128" s="170">
        <f>IF(N128="sníž. přenesená",J128,0)</f>
        <v>0</v>
      </c>
      <c r="BI128" s="170">
        <f>IF(N128="nulová",J128,0)</f>
        <v>0</v>
      </c>
      <c r="BJ128" s="19" t="s">
        <v>151</v>
      </c>
      <c r="BK128" s="170">
        <f>ROUND(I128*H128,2)</f>
        <v>7814.9899999999998</v>
      </c>
      <c r="BL128" s="19" t="s">
        <v>151</v>
      </c>
      <c r="BM128" s="169" t="s">
        <v>1582</v>
      </c>
    </row>
    <row r="129" s="2" customFormat="1">
      <c r="A129" s="33"/>
      <c r="B129" s="34"/>
      <c r="C129" s="33"/>
      <c r="D129" s="172" t="s">
        <v>318</v>
      </c>
      <c r="E129" s="33"/>
      <c r="F129" s="186" t="s">
        <v>361</v>
      </c>
      <c r="G129" s="33"/>
      <c r="H129" s="33"/>
      <c r="I129" s="33"/>
      <c r="J129" s="33"/>
      <c r="K129" s="33"/>
      <c r="L129" s="34"/>
      <c r="M129" s="187"/>
      <c r="N129" s="188"/>
      <c r="O129" s="67"/>
      <c r="P129" s="67"/>
      <c r="Q129" s="67"/>
      <c r="R129" s="67"/>
      <c r="S129" s="67"/>
      <c r="T129" s="68"/>
      <c r="U129" s="33"/>
      <c r="V129" s="33"/>
      <c r="W129" s="33"/>
      <c r="X129" s="33"/>
      <c r="Y129" s="33"/>
      <c r="Z129" s="33"/>
      <c r="AA129" s="33"/>
      <c r="AB129" s="33"/>
      <c r="AC129" s="33"/>
      <c r="AD129" s="33"/>
      <c r="AE129" s="33"/>
      <c r="AT129" s="19" t="s">
        <v>318</v>
      </c>
      <c r="AU129" s="19" t="s">
        <v>89</v>
      </c>
    </row>
    <row r="130" s="13" customFormat="1">
      <c r="A130" s="13"/>
      <c r="B130" s="171"/>
      <c r="C130" s="13"/>
      <c r="D130" s="172" t="s">
        <v>156</v>
      </c>
      <c r="E130" s="173" t="s">
        <v>3</v>
      </c>
      <c r="F130" s="174" t="s">
        <v>1583</v>
      </c>
      <c r="G130" s="13"/>
      <c r="H130" s="175">
        <v>18.899999999999999</v>
      </c>
      <c r="I130" s="13"/>
      <c r="J130" s="13"/>
      <c r="K130" s="13"/>
      <c r="L130" s="171"/>
      <c r="M130" s="176"/>
      <c r="N130" s="177"/>
      <c r="O130" s="177"/>
      <c r="P130" s="177"/>
      <c r="Q130" s="177"/>
      <c r="R130" s="177"/>
      <c r="S130" s="177"/>
      <c r="T130" s="178"/>
      <c r="U130" s="13"/>
      <c r="V130" s="13"/>
      <c r="W130" s="13"/>
      <c r="X130" s="13"/>
      <c r="Y130" s="13"/>
      <c r="Z130" s="13"/>
      <c r="AA130" s="13"/>
      <c r="AB130" s="13"/>
      <c r="AC130" s="13"/>
      <c r="AD130" s="13"/>
      <c r="AE130" s="13"/>
      <c r="AT130" s="173" t="s">
        <v>156</v>
      </c>
      <c r="AU130" s="173" t="s">
        <v>89</v>
      </c>
      <c r="AV130" s="13" t="s">
        <v>89</v>
      </c>
      <c r="AW130" s="13" t="s">
        <v>41</v>
      </c>
      <c r="AX130" s="13" t="s">
        <v>79</v>
      </c>
      <c r="AY130" s="173" t="s">
        <v>142</v>
      </c>
    </row>
    <row r="131" s="13" customFormat="1">
      <c r="A131" s="13"/>
      <c r="B131" s="171"/>
      <c r="C131" s="13"/>
      <c r="D131" s="172" t="s">
        <v>156</v>
      </c>
      <c r="E131" s="173" t="s">
        <v>3</v>
      </c>
      <c r="F131" s="174" t="s">
        <v>1584</v>
      </c>
      <c r="G131" s="13"/>
      <c r="H131" s="175">
        <v>61.75</v>
      </c>
      <c r="I131" s="13"/>
      <c r="J131" s="13"/>
      <c r="K131" s="13"/>
      <c r="L131" s="171"/>
      <c r="M131" s="176"/>
      <c r="N131" s="177"/>
      <c r="O131" s="177"/>
      <c r="P131" s="177"/>
      <c r="Q131" s="177"/>
      <c r="R131" s="177"/>
      <c r="S131" s="177"/>
      <c r="T131" s="178"/>
      <c r="U131" s="13"/>
      <c r="V131" s="13"/>
      <c r="W131" s="13"/>
      <c r="X131" s="13"/>
      <c r="Y131" s="13"/>
      <c r="Z131" s="13"/>
      <c r="AA131" s="13"/>
      <c r="AB131" s="13"/>
      <c r="AC131" s="13"/>
      <c r="AD131" s="13"/>
      <c r="AE131" s="13"/>
      <c r="AT131" s="173" t="s">
        <v>156</v>
      </c>
      <c r="AU131" s="173" t="s">
        <v>89</v>
      </c>
      <c r="AV131" s="13" t="s">
        <v>89</v>
      </c>
      <c r="AW131" s="13" t="s">
        <v>41</v>
      </c>
      <c r="AX131" s="13" t="s">
        <v>79</v>
      </c>
      <c r="AY131" s="173" t="s">
        <v>142</v>
      </c>
    </row>
    <row r="132" s="14" customFormat="1">
      <c r="A132" s="14"/>
      <c r="B132" s="179"/>
      <c r="C132" s="14"/>
      <c r="D132" s="172" t="s">
        <v>156</v>
      </c>
      <c r="E132" s="180" t="s">
        <v>3</v>
      </c>
      <c r="F132" s="181" t="s">
        <v>158</v>
      </c>
      <c r="G132" s="14"/>
      <c r="H132" s="182">
        <v>80.650000000000006</v>
      </c>
      <c r="I132" s="14"/>
      <c r="J132" s="14"/>
      <c r="K132" s="14"/>
      <c r="L132" s="179"/>
      <c r="M132" s="183"/>
      <c r="N132" s="184"/>
      <c r="O132" s="184"/>
      <c r="P132" s="184"/>
      <c r="Q132" s="184"/>
      <c r="R132" s="184"/>
      <c r="S132" s="184"/>
      <c r="T132" s="185"/>
      <c r="U132" s="14"/>
      <c r="V132" s="14"/>
      <c r="W132" s="14"/>
      <c r="X132" s="14"/>
      <c r="Y132" s="14"/>
      <c r="Z132" s="14"/>
      <c r="AA132" s="14"/>
      <c r="AB132" s="14"/>
      <c r="AC132" s="14"/>
      <c r="AD132" s="14"/>
      <c r="AE132" s="14"/>
      <c r="AT132" s="180" t="s">
        <v>156</v>
      </c>
      <c r="AU132" s="180" t="s">
        <v>89</v>
      </c>
      <c r="AV132" s="14" t="s">
        <v>151</v>
      </c>
      <c r="AW132" s="14" t="s">
        <v>4</v>
      </c>
      <c r="AX132" s="14" t="s">
        <v>87</v>
      </c>
      <c r="AY132" s="180" t="s">
        <v>142</v>
      </c>
    </row>
    <row r="133" s="12" customFormat="1" ht="22.8" customHeight="1">
      <c r="A133" s="12"/>
      <c r="B133" s="146"/>
      <c r="C133" s="12"/>
      <c r="D133" s="147" t="s">
        <v>78</v>
      </c>
      <c r="E133" s="156" t="s">
        <v>89</v>
      </c>
      <c r="F133" s="156" t="s">
        <v>701</v>
      </c>
      <c r="G133" s="12"/>
      <c r="H133" s="12"/>
      <c r="I133" s="12"/>
      <c r="J133" s="157">
        <f>BK133</f>
        <v>3478.3599999999997</v>
      </c>
      <c r="K133" s="12"/>
      <c r="L133" s="146"/>
      <c r="M133" s="150"/>
      <c r="N133" s="151"/>
      <c r="O133" s="151"/>
      <c r="P133" s="152">
        <f>SUM(P134:P143)</f>
        <v>0.82209600000000005</v>
      </c>
      <c r="Q133" s="151"/>
      <c r="R133" s="152">
        <f>SUM(R134:R143)</f>
        <v>2.0210097600000001</v>
      </c>
      <c r="S133" s="151"/>
      <c r="T133" s="153">
        <f>SUM(T134:T143)</f>
        <v>0</v>
      </c>
      <c r="U133" s="12"/>
      <c r="V133" s="12"/>
      <c r="W133" s="12"/>
      <c r="X133" s="12"/>
      <c r="Y133" s="12"/>
      <c r="Z133" s="12"/>
      <c r="AA133" s="12"/>
      <c r="AB133" s="12"/>
      <c r="AC133" s="12"/>
      <c r="AD133" s="12"/>
      <c r="AE133" s="12"/>
      <c r="AR133" s="147" t="s">
        <v>87</v>
      </c>
      <c r="AT133" s="154" t="s">
        <v>78</v>
      </c>
      <c r="AU133" s="154" t="s">
        <v>87</v>
      </c>
      <c r="AY133" s="147" t="s">
        <v>142</v>
      </c>
      <c r="BK133" s="155">
        <f>SUM(BK134:BK143)</f>
        <v>3478.3599999999997</v>
      </c>
    </row>
    <row r="134" s="2" customFormat="1" ht="16.5" customHeight="1">
      <c r="A134" s="33"/>
      <c r="B134" s="158"/>
      <c r="C134" s="159" t="s">
        <v>195</v>
      </c>
      <c r="D134" s="159" t="s">
        <v>145</v>
      </c>
      <c r="E134" s="160" t="s">
        <v>702</v>
      </c>
      <c r="F134" s="161" t="s">
        <v>703</v>
      </c>
      <c r="G134" s="162" t="s">
        <v>315</v>
      </c>
      <c r="H134" s="163">
        <v>0.79200000000000004</v>
      </c>
      <c r="I134" s="164">
        <v>3350</v>
      </c>
      <c r="J134" s="164">
        <f>ROUND(I134*H134,2)</f>
        <v>2653.1999999999998</v>
      </c>
      <c r="K134" s="161" t="s">
        <v>316</v>
      </c>
      <c r="L134" s="34"/>
      <c r="M134" s="165" t="s">
        <v>3</v>
      </c>
      <c r="N134" s="166" t="s">
        <v>52</v>
      </c>
      <c r="O134" s="167">
        <v>1.038</v>
      </c>
      <c r="P134" s="167">
        <f>O134*H134</f>
        <v>0.82209600000000005</v>
      </c>
      <c r="Q134" s="167">
        <v>2.5517799999999999</v>
      </c>
      <c r="R134" s="167">
        <f>Q134*H134</f>
        <v>2.0210097600000001</v>
      </c>
      <c r="S134" s="167">
        <v>0</v>
      </c>
      <c r="T134" s="168">
        <f>S134*H134</f>
        <v>0</v>
      </c>
      <c r="U134" s="33"/>
      <c r="V134" s="33"/>
      <c r="W134" s="33"/>
      <c r="X134" s="33"/>
      <c r="Y134" s="33"/>
      <c r="Z134" s="33"/>
      <c r="AA134" s="33"/>
      <c r="AB134" s="33"/>
      <c r="AC134" s="33"/>
      <c r="AD134" s="33"/>
      <c r="AE134" s="33"/>
      <c r="AR134" s="169" t="s">
        <v>151</v>
      </c>
      <c r="AT134" s="169" t="s">
        <v>145</v>
      </c>
      <c r="AU134" s="169" t="s">
        <v>89</v>
      </c>
      <c r="AY134" s="19" t="s">
        <v>142</v>
      </c>
      <c r="BE134" s="170">
        <f>IF(N134="základní",J134,0)</f>
        <v>0</v>
      </c>
      <c r="BF134" s="170">
        <f>IF(N134="snížená",J134,0)</f>
        <v>0</v>
      </c>
      <c r="BG134" s="170">
        <f>IF(N134="zákl. přenesená",J134,0)</f>
        <v>2653.1999999999998</v>
      </c>
      <c r="BH134" s="170">
        <f>IF(N134="sníž. přenesená",J134,0)</f>
        <v>0</v>
      </c>
      <c r="BI134" s="170">
        <f>IF(N134="nulová",J134,0)</f>
        <v>0</v>
      </c>
      <c r="BJ134" s="19" t="s">
        <v>151</v>
      </c>
      <c r="BK134" s="170">
        <f>ROUND(I134*H134,2)</f>
        <v>2653.1999999999998</v>
      </c>
      <c r="BL134" s="19" t="s">
        <v>151</v>
      </c>
      <c r="BM134" s="169" t="s">
        <v>1585</v>
      </c>
    </row>
    <row r="135" s="2" customFormat="1">
      <c r="A135" s="33"/>
      <c r="B135" s="34"/>
      <c r="C135" s="33"/>
      <c r="D135" s="172" t="s">
        <v>318</v>
      </c>
      <c r="E135" s="33"/>
      <c r="F135" s="186" t="s">
        <v>705</v>
      </c>
      <c r="G135" s="33"/>
      <c r="H135" s="33"/>
      <c r="I135" s="33"/>
      <c r="J135" s="33"/>
      <c r="K135" s="33"/>
      <c r="L135" s="34"/>
      <c r="M135" s="187"/>
      <c r="N135" s="188"/>
      <c r="O135" s="67"/>
      <c r="P135" s="67"/>
      <c r="Q135" s="67"/>
      <c r="R135" s="67"/>
      <c r="S135" s="67"/>
      <c r="T135" s="68"/>
      <c r="U135" s="33"/>
      <c r="V135" s="33"/>
      <c r="W135" s="33"/>
      <c r="X135" s="33"/>
      <c r="Y135" s="33"/>
      <c r="Z135" s="33"/>
      <c r="AA135" s="33"/>
      <c r="AB135" s="33"/>
      <c r="AC135" s="33"/>
      <c r="AD135" s="33"/>
      <c r="AE135" s="33"/>
      <c r="AT135" s="19" t="s">
        <v>318</v>
      </c>
      <c r="AU135" s="19" t="s">
        <v>89</v>
      </c>
    </row>
    <row r="136" s="13" customFormat="1">
      <c r="A136" s="13"/>
      <c r="B136" s="171"/>
      <c r="C136" s="13"/>
      <c r="D136" s="172" t="s">
        <v>156</v>
      </c>
      <c r="E136" s="173" t="s">
        <v>3</v>
      </c>
      <c r="F136" s="174" t="s">
        <v>1569</v>
      </c>
      <c r="G136" s="13"/>
      <c r="H136" s="175">
        <v>0.79200000000000004</v>
      </c>
      <c r="I136" s="13"/>
      <c r="J136" s="13"/>
      <c r="K136" s="13"/>
      <c r="L136" s="171"/>
      <c r="M136" s="176"/>
      <c r="N136" s="177"/>
      <c r="O136" s="177"/>
      <c r="P136" s="177"/>
      <c r="Q136" s="177"/>
      <c r="R136" s="177"/>
      <c r="S136" s="177"/>
      <c r="T136" s="178"/>
      <c r="U136" s="13"/>
      <c r="V136" s="13"/>
      <c r="W136" s="13"/>
      <c r="X136" s="13"/>
      <c r="Y136" s="13"/>
      <c r="Z136" s="13"/>
      <c r="AA136" s="13"/>
      <c r="AB136" s="13"/>
      <c r="AC136" s="13"/>
      <c r="AD136" s="13"/>
      <c r="AE136" s="13"/>
      <c r="AT136" s="173" t="s">
        <v>156</v>
      </c>
      <c r="AU136" s="173" t="s">
        <v>89</v>
      </c>
      <c r="AV136" s="13" t="s">
        <v>89</v>
      </c>
      <c r="AW136" s="13" t="s">
        <v>41</v>
      </c>
      <c r="AX136" s="13" t="s">
        <v>79</v>
      </c>
      <c r="AY136" s="173" t="s">
        <v>142</v>
      </c>
    </row>
    <row r="137" s="14" customFormat="1">
      <c r="A137" s="14"/>
      <c r="B137" s="179"/>
      <c r="C137" s="14"/>
      <c r="D137" s="172" t="s">
        <v>156</v>
      </c>
      <c r="E137" s="180" t="s">
        <v>3</v>
      </c>
      <c r="F137" s="181" t="s">
        <v>158</v>
      </c>
      <c r="G137" s="14"/>
      <c r="H137" s="182">
        <v>0.79200000000000004</v>
      </c>
      <c r="I137" s="14"/>
      <c r="J137" s="14"/>
      <c r="K137" s="14"/>
      <c r="L137" s="179"/>
      <c r="M137" s="183"/>
      <c r="N137" s="184"/>
      <c r="O137" s="184"/>
      <c r="P137" s="184"/>
      <c r="Q137" s="184"/>
      <c r="R137" s="184"/>
      <c r="S137" s="184"/>
      <c r="T137" s="185"/>
      <c r="U137" s="14"/>
      <c r="V137" s="14"/>
      <c r="W137" s="14"/>
      <c r="X137" s="14"/>
      <c r="Y137" s="14"/>
      <c r="Z137" s="14"/>
      <c r="AA137" s="14"/>
      <c r="AB137" s="14"/>
      <c r="AC137" s="14"/>
      <c r="AD137" s="14"/>
      <c r="AE137" s="14"/>
      <c r="AT137" s="180" t="s">
        <v>156</v>
      </c>
      <c r="AU137" s="180" t="s">
        <v>89</v>
      </c>
      <c r="AV137" s="14" t="s">
        <v>151</v>
      </c>
      <c r="AW137" s="14" t="s">
        <v>4</v>
      </c>
      <c r="AX137" s="14" t="s">
        <v>87</v>
      </c>
      <c r="AY137" s="180" t="s">
        <v>142</v>
      </c>
    </row>
    <row r="138" s="2" customFormat="1" ht="16.5" customHeight="1">
      <c r="A138" s="33"/>
      <c r="B138" s="158"/>
      <c r="C138" s="192" t="s">
        <v>199</v>
      </c>
      <c r="D138" s="192" t="s">
        <v>379</v>
      </c>
      <c r="E138" s="193" t="s">
        <v>707</v>
      </c>
      <c r="F138" s="194" t="s">
        <v>1586</v>
      </c>
      <c r="G138" s="195" t="s">
        <v>3</v>
      </c>
      <c r="H138" s="196">
        <v>2</v>
      </c>
      <c r="I138" s="197">
        <v>296</v>
      </c>
      <c r="J138" s="197">
        <f>ROUND(I138*H138,2)</f>
        <v>592</v>
      </c>
      <c r="K138" s="194" t="s">
        <v>3</v>
      </c>
      <c r="L138" s="198"/>
      <c r="M138" s="199" t="s">
        <v>3</v>
      </c>
      <c r="N138" s="200" t="s">
        <v>52</v>
      </c>
      <c r="O138" s="167">
        <v>0</v>
      </c>
      <c r="P138" s="167">
        <f>O138*H138</f>
        <v>0</v>
      </c>
      <c r="Q138" s="167">
        <v>0</v>
      </c>
      <c r="R138" s="167">
        <f>Q138*H138</f>
        <v>0</v>
      </c>
      <c r="S138" s="167">
        <v>0</v>
      </c>
      <c r="T138" s="168">
        <f>S138*H138</f>
        <v>0</v>
      </c>
      <c r="U138" s="33"/>
      <c r="V138" s="33"/>
      <c r="W138" s="33"/>
      <c r="X138" s="33"/>
      <c r="Y138" s="33"/>
      <c r="Z138" s="33"/>
      <c r="AA138" s="33"/>
      <c r="AB138" s="33"/>
      <c r="AC138" s="33"/>
      <c r="AD138" s="33"/>
      <c r="AE138" s="33"/>
      <c r="AR138" s="169" t="s">
        <v>184</v>
      </c>
      <c r="AT138" s="169" t="s">
        <v>379</v>
      </c>
      <c r="AU138" s="169" t="s">
        <v>89</v>
      </c>
      <c r="AY138" s="19" t="s">
        <v>142</v>
      </c>
      <c r="BE138" s="170">
        <f>IF(N138="základní",J138,0)</f>
        <v>0</v>
      </c>
      <c r="BF138" s="170">
        <f>IF(N138="snížená",J138,0)</f>
        <v>0</v>
      </c>
      <c r="BG138" s="170">
        <f>IF(N138="zákl. přenesená",J138,0)</f>
        <v>592</v>
      </c>
      <c r="BH138" s="170">
        <f>IF(N138="sníž. přenesená",J138,0)</f>
        <v>0</v>
      </c>
      <c r="BI138" s="170">
        <f>IF(N138="nulová",J138,0)</f>
        <v>0</v>
      </c>
      <c r="BJ138" s="19" t="s">
        <v>151</v>
      </c>
      <c r="BK138" s="170">
        <f>ROUND(I138*H138,2)</f>
        <v>592</v>
      </c>
      <c r="BL138" s="19" t="s">
        <v>151</v>
      </c>
      <c r="BM138" s="169" t="s">
        <v>1587</v>
      </c>
    </row>
    <row r="139" s="13" customFormat="1">
      <c r="A139" s="13"/>
      <c r="B139" s="171"/>
      <c r="C139" s="13"/>
      <c r="D139" s="172" t="s">
        <v>156</v>
      </c>
      <c r="E139" s="173" t="s">
        <v>3</v>
      </c>
      <c r="F139" s="174" t="s">
        <v>1588</v>
      </c>
      <c r="G139" s="13"/>
      <c r="H139" s="175">
        <v>2</v>
      </c>
      <c r="I139" s="13"/>
      <c r="J139" s="13"/>
      <c r="K139" s="13"/>
      <c r="L139" s="171"/>
      <c r="M139" s="176"/>
      <c r="N139" s="177"/>
      <c r="O139" s="177"/>
      <c r="P139" s="177"/>
      <c r="Q139" s="177"/>
      <c r="R139" s="177"/>
      <c r="S139" s="177"/>
      <c r="T139" s="178"/>
      <c r="U139" s="13"/>
      <c r="V139" s="13"/>
      <c r="W139" s="13"/>
      <c r="X139" s="13"/>
      <c r="Y139" s="13"/>
      <c r="Z139" s="13"/>
      <c r="AA139" s="13"/>
      <c r="AB139" s="13"/>
      <c r="AC139" s="13"/>
      <c r="AD139" s="13"/>
      <c r="AE139" s="13"/>
      <c r="AT139" s="173" t="s">
        <v>156</v>
      </c>
      <c r="AU139" s="173" t="s">
        <v>89</v>
      </c>
      <c r="AV139" s="13" t="s">
        <v>89</v>
      </c>
      <c r="AW139" s="13" t="s">
        <v>41</v>
      </c>
      <c r="AX139" s="13" t="s">
        <v>79</v>
      </c>
      <c r="AY139" s="173" t="s">
        <v>142</v>
      </c>
    </row>
    <row r="140" s="14" customFormat="1">
      <c r="A140" s="14"/>
      <c r="B140" s="179"/>
      <c r="C140" s="14"/>
      <c r="D140" s="172" t="s">
        <v>156</v>
      </c>
      <c r="E140" s="180" t="s">
        <v>3</v>
      </c>
      <c r="F140" s="181" t="s">
        <v>158</v>
      </c>
      <c r="G140" s="14"/>
      <c r="H140" s="182">
        <v>2</v>
      </c>
      <c r="I140" s="14"/>
      <c r="J140" s="14"/>
      <c r="K140" s="14"/>
      <c r="L140" s="179"/>
      <c r="M140" s="183"/>
      <c r="N140" s="184"/>
      <c r="O140" s="184"/>
      <c r="P140" s="184"/>
      <c r="Q140" s="184"/>
      <c r="R140" s="184"/>
      <c r="S140" s="184"/>
      <c r="T140" s="185"/>
      <c r="U140" s="14"/>
      <c r="V140" s="14"/>
      <c r="W140" s="14"/>
      <c r="X140" s="14"/>
      <c r="Y140" s="14"/>
      <c r="Z140" s="14"/>
      <c r="AA140" s="14"/>
      <c r="AB140" s="14"/>
      <c r="AC140" s="14"/>
      <c r="AD140" s="14"/>
      <c r="AE140" s="14"/>
      <c r="AT140" s="180" t="s">
        <v>156</v>
      </c>
      <c r="AU140" s="180" t="s">
        <v>89</v>
      </c>
      <c r="AV140" s="14" t="s">
        <v>151</v>
      </c>
      <c r="AW140" s="14" t="s">
        <v>4</v>
      </c>
      <c r="AX140" s="14" t="s">
        <v>87</v>
      </c>
      <c r="AY140" s="180" t="s">
        <v>142</v>
      </c>
    </row>
    <row r="141" s="2" customFormat="1" ht="16.5" customHeight="1">
      <c r="A141" s="33"/>
      <c r="B141" s="158"/>
      <c r="C141" s="192" t="s">
        <v>204</v>
      </c>
      <c r="D141" s="192" t="s">
        <v>379</v>
      </c>
      <c r="E141" s="193" t="s">
        <v>1589</v>
      </c>
      <c r="F141" s="194" t="s">
        <v>1590</v>
      </c>
      <c r="G141" s="195" t="s">
        <v>3</v>
      </c>
      <c r="H141" s="196">
        <v>1.2</v>
      </c>
      <c r="I141" s="197">
        <v>194.30000000000001</v>
      </c>
      <c r="J141" s="197">
        <f>ROUND(I141*H141,2)</f>
        <v>233.16</v>
      </c>
      <c r="K141" s="194" t="s">
        <v>3</v>
      </c>
      <c r="L141" s="198"/>
      <c r="M141" s="199" t="s">
        <v>3</v>
      </c>
      <c r="N141" s="200" t="s">
        <v>52</v>
      </c>
      <c r="O141" s="167">
        <v>0</v>
      </c>
      <c r="P141" s="167">
        <f>O141*H141</f>
        <v>0</v>
      </c>
      <c r="Q141" s="167">
        <v>0</v>
      </c>
      <c r="R141" s="167">
        <f>Q141*H141</f>
        <v>0</v>
      </c>
      <c r="S141" s="167">
        <v>0</v>
      </c>
      <c r="T141" s="168">
        <f>S141*H141</f>
        <v>0</v>
      </c>
      <c r="U141" s="33"/>
      <c r="V141" s="33"/>
      <c r="W141" s="33"/>
      <c r="X141" s="33"/>
      <c r="Y141" s="33"/>
      <c r="Z141" s="33"/>
      <c r="AA141" s="33"/>
      <c r="AB141" s="33"/>
      <c r="AC141" s="33"/>
      <c r="AD141" s="33"/>
      <c r="AE141" s="33"/>
      <c r="AR141" s="169" t="s">
        <v>184</v>
      </c>
      <c r="AT141" s="169" t="s">
        <v>379</v>
      </c>
      <c r="AU141" s="169" t="s">
        <v>89</v>
      </c>
      <c r="AY141" s="19" t="s">
        <v>142</v>
      </c>
      <c r="BE141" s="170">
        <f>IF(N141="základní",J141,0)</f>
        <v>0</v>
      </c>
      <c r="BF141" s="170">
        <f>IF(N141="snížená",J141,0)</f>
        <v>0</v>
      </c>
      <c r="BG141" s="170">
        <f>IF(N141="zákl. přenesená",J141,0)</f>
        <v>233.16</v>
      </c>
      <c r="BH141" s="170">
        <f>IF(N141="sníž. přenesená",J141,0)</f>
        <v>0</v>
      </c>
      <c r="BI141" s="170">
        <f>IF(N141="nulová",J141,0)</f>
        <v>0</v>
      </c>
      <c r="BJ141" s="19" t="s">
        <v>151</v>
      </c>
      <c r="BK141" s="170">
        <f>ROUND(I141*H141,2)</f>
        <v>233.16</v>
      </c>
      <c r="BL141" s="19" t="s">
        <v>151</v>
      </c>
      <c r="BM141" s="169" t="s">
        <v>1591</v>
      </c>
    </row>
    <row r="142" s="13" customFormat="1">
      <c r="A142" s="13"/>
      <c r="B142" s="171"/>
      <c r="C142" s="13"/>
      <c r="D142" s="172" t="s">
        <v>156</v>
      </c>
      <c r="E142" s="173" t="s">
        <v>3</v>
      </c>
      <c r="F142" s="174" t="s">
        <v>1592</v>
      </c>
      <c r="G142" s="13"/>
      <c r="H142" s="175">
        <v>1.2</v>
      </c>
      <c r="I142" s="13"/>
      <c r="J142" s="13"/>
      <c r="K142" s="13"/>
      <c r="L142" s="171"/>
      <c r="M142" s="176"/>
      <c r="N142" s="177"/>
      <c r="O142" s="177"/>
      <c r="P142" s="177"/>
      <c r="Q142" s="177"/>
      <c r="R142" s="177"/>
      <c r="S142" s="177"/>
      <c r="T142" s="178"/>
      <c r="U142" s="13"/>
      <c r="V142" s="13"/>
      <c r="W142" s="13"/>
      <c r="X142" s="13"/>
      <c r="Y142" s="13"/>
      <c r="Z142" s="13"/>
      <c r="AA142" s="13"/>
      <c r="AB142" s="13"/>
      <c r="AC142" s="13"/>
      <c r="AD142" s="13"/>
      <c r="AE142" s="13"/>
      <c r="AT142" s="173" t="s">
        <v>156</v>
      </c>
      <c r="AU142" s="173" t="s">
        <v>89</v>
      </c>
      <c r="AV142" s="13" t="s">
        <v>89</v>
      </c>
      <c r="AW142" s="13" t="s">
        <v>41</v>
      </c>
      <c r="AX142" s="13" t="s">
        <v>79</v>
      </c>
      <c r="AY142" s="173" t="s">
        <v>142</v>
      </c>
    </row>
    <row r="143" s="14" customFormat="1">
      <c r="A143" s="14"/>
      <c r="B143" s="179"/>
      <c r="C143" s="14"/>
      <c r="D143" s="172" t="s">
        <v>156</v>
      </c>
      <c r="E143" s="180" t="s">
        <v>3</v>
      </c>
      <c r="F143" s="181" t="s">
        <v>158</v>
      </c>
      <c r="G143" s="14"/>
      <c r="H143" s="182">
        <v>1.2</v>
      </c>
      <c r="I143" s="14"/>
      <c r="J143" s="14"/>
      <c r="K143" s="14"/>
      <c r="L143" s="179"/>
      <c r="M143" s="183"/>
      <c r="N143" s="184"/>
      <c r="O143" s="184"/>
      <c r="P143" s="184"/>
      <c r="Q143" s="184"/>
      <c r="R143" s="184"/>
      <c r="S143" s="184"/>
      <c r="T143" s="185"/>
      <c r="U143" s="14"/>
      <c r="V143" s="14"/>
      <c r="W143" s="14"/>
      <c r="X143" s="14"/>
      <c r="Y143" s="14"/>
      <c r="Z143" s="14"/>
      <c r="AA143" s="14"/>
      <c r="AB143" s="14"/>
      <c r="AC143" s="14"/>
      <c r="AD143" s="14"/>
      <c r="AE143" s="14"/>
      <c r="AT143" s="180" t="s">
        <v>156</v>
      </c>
      <c r="AU143" s="180" t="s">
        <v>89</v>
      </c>
      <c r="AV143" s="14" t="s">
        <v>151</v>
      </c>
      <c r="AW143" s="14" t="s">
        <v>4</v>
      </c>
      <c r="AX143" s="14" t="s">
        <v>87</v>
      </c>
      <c r="AY143" s="180" t="s">
        <v>142</v>
      </c>
    </row>
    <row r="144" s="12" customFormat="1" ht="22.8" customHeight="1">
      <c r="A144" s="12"/>
      <c r="B144" s="146"/>
      <c r="C144" s="12"/>
      <c r="D144" s="147" t="s">
        <v>78</v>
      </c>
      <c r="E144" s="156" t="s">
        <v>184</v>
      </c>
      <c r="F144" s="156" t="s">
        <v>391</v>
      </c>
      <c r="G144" s="12"/>
      <c r="H144" s="12"/>
      <c r="I144" s="12"/>
      <c r="J144" s="157">
        <f>BK144</f>
        <v>31262</v>
      </c>
      <c r="K144" s="12"/>
      <c r="L144" s="146"/>
      <c r="M144" s="150"/>
      <c r="N144" s="151"/>
      <c r="O144" s="151"/>
      <c r="P144" s="152">
        <f>SUM(P145:P148)</f>
        <v>12.9262</v>
      </c>
      <c r="Q144" s="151"/>
      <c r="R144" s="152">
        <f>SUM(R145:R148)</f>
        <v>24.042242000000002</v>
      </c>
      <c r="S144" s="151"/>
      <c r="T144" s="153">
        <f>SUM(T145:T148)</f>
        <v>0</v>
      </c>
      <c r="U144" s="12"/>
      <c r="V144" s="12"/>
      <c r="W144" s="12"/>
      <c r="X144" s="12"/>
      <c r="Y144" s="12"/>
      <c r="Z144" s="12"/>
      <c r="AA144" s="12"/>
      <c r="AB144" s="12"/>
      <c r="AC144" s="12"/>
      <c r="AD144" s="12"/>
      <c r="AE144" s="12"/>
      <c r="AR144" s="147" t="s">
        <v>87</v>
      </c>
      <c r="AT144" s="154" t="s">
        <v>78</v>
      </c>
      <c r="AU144" s="154" t="s">
        <v>87</v>
      </c>
      <c r="AY144" s="147" t="s">
        <v>142</v>
      </c>
      <c r="BK144" s="155">
        <f>SUM(BK145:BK148)</f>
        <v>31262</v>
      </c>
    </row>
    <row r="145" s="2" customFormat="1" ht="16.5" customHeight="1">
      <c r="A145" s="33"/>
      <c r="B145" s="158"/>
      <c r="C145" s="159" t="s">
        <v>208</v>
      </c>
      <c r="D145" s="159" t="s">
        <v>145</v>
      </c>
      <c r="E145" s="160" t="s">
        <v>1593</v>
      </c>
      <c r="F145" s="161" t="s">
        <v>1594</v>
      </c>
      <c r="G145" s="162" t="s">
        <v>315</v>
      </c>
      <c r="H145" s="163">
        <v>9.8000000000000007</v>
      </c>
      <c r="I145" s="164">
        <v>3190</v>
      </c>
      <c r="J145" s="164">
        <f>ROUND(I145*H145,2)</f>
        <v>31262</v>
      </c>
      <c r="K145" s="161" t="s">
        <v>316</v>
      </c>
      <c r="L145" s="34"/>
      <c r="M145" s="165" t="s">
        <v>3</v>
      </c>
      <c r="N145" s="166" t="s">
        <v>52</v>
      </c>
      <c r="O145" s="167">
        <v>1.319</v>
      </c>
      <c r="P145" s="167">
        <f>O145*H145</f>
        <v>12.9262</v>
      </c>
      <c r="Q145" s="167">
        <v>2.45329</v>
      </c>
      <c r="R145" s="167">
        <f>Q145*H145</f>
        <v>24.042242000000002</v>
      </c>
      <c r="S145" s="167">
        <v>0</v>
      </c>
      <c r="T145" s="168">
        <f>S145*H145</f>
        <v>0</v>
      </c>
      <c r="U145" s="33"/>
      <c r="V145" s="33"/>
      <c r="W145" s="33"/>
      <c r="X145" s="33"/>
      <c r="Y145" s="33"/>
      <c r="Z145" s="33"/>
      <c r="AA145" s="33"/>
      <c r="AB145" s="33"/>
      <c r="AC145" s="33"/>
      <c r="AD145" s="33"/>
      <c r="AE145" s="33"/>
      <c r="AR145" s="169" t="s">
        <v>151</v>
      </c>
      <c r="AT145" s="169" t="s">
        <v>145</v>
      </c>
      <c r="AU145" s="169" t="s">
        <v>89</v>
      </c>
      <c r="AY145" s="19" t="s">
        <v>142</v>
      </c>
      <c r="BE145" s="170">
        <f>IF(N145="základní",J145,0)</f>
        <v>0</v>
      </c>
      <c r="BF145" s="170">
        <f>IF(N145="snížená",J145,0)</f>
        <v>0</v>
      </c>
      <c r="BG145" s="170">
        <f>IF(N145="zákl. přenesená",J145,0)</f>
        <v>31262</v>
      </c>
      <c r="BH145" s="170">
        <f>IF(N145="sníž. přenesená",J145,0)</f>
        <v>0</v>
      </c>
      <c r="BI145" s="170">
        <f>IF(N145="nulová",J145,0)</f>
        <v>0</v>
      </c>
      <c r="BJ145" s="19" t="s">
        <v>151</v>
      </c>
      <c r="BK145" s="170">
        <f>ROUND(I145*H145,2)</f>
        <v>31262</v>
      </c>
      <c r="BL145" s="19" t="s">
        <v>151</v>
      </c>
      <c r="BM145" s="169" t="s">
        <v>1595</v>
      </c>
    </row>
    <row r="146" s="2" customFormat="1">
      <c r="A146" s="33"/>
      <c r="B146" s="34"/>
      <c r="C146" s="33"/>
      <c r="D146" s="172" t="s">
        <v>318</v>
      </c>
      <c r="E146" s="33"/>
      <c r="F146" s="186" t="s">
        <v>1596</v>
      </c>
      <c r="G146" s="33"/>
      <c r="H146" s="33"/>
      <c r="I146" s="33"/>
      <c r="J146" s="33"/>
      <c r="K146" s="33"/>
      <c r="L146" s="34"/>
      <c r="M146" s="187"/>
      <c r="N146" s="188"/>
      <c r="O146" s="67"/>
      <c r="P146" s="67"/>
      <c r="Q146" s="67"/>
      <c r="R146" s="67"/>
      <c r="S146" s="67"/>
      <c r="T146" s="68"/>
      <c r="U146" s="33"/>
      <c r="V146" s="33"/>
      <c r="W146" s="33"/>
      <c r="X146" s="33"/>
      <c r="Y146" s="33"/>
      <c r="Z146" s="33"/>
      <c r="AA146" s="33"/>
      <c r="AB146" s="33"/>
      <c r="AC146" s="33"/>
      <c r="AD146" s="33"/>
      <c r="AE146" s="33"/>
      <c r="AT146" s="19" t="s">
        <v>318</v>
      </c>
      <c r="AU146" s="19" t="s">
        <v>89</v>
      </c>
    </row>
    <row r="147" s="13" customFormat="1">
      <c r="A147" s="13"/>
      <c r="B147" s="171"/>
      <c r="C147" s="13"/>
      <c r="D147" s="172" t="s">
        <v>156</v>
      </c>
      <c r="E147" s="173" t="s">
        <v>3</v>
      </c>
      <c r="F147" s="174" t="s">
        <v>1597</v>
      </c>
      <c r="G147" s="13"/>
      <c r="H147" s="175">
        <v>9.8000000000000007</v>
      </c>
      <c r="I147" s="13"/>
      <c r="J147" s="13"/>
      <c r="K147" s="13"/>
      <c r="L147" s="171"/>
      <c r="M147" s="176"/>
      <c r="N147" s="177"/>
      <c r="O147" s="177"/>
      <c r="P147" s="177"/>
      <c r="Q147" s="177"/>
      <c r="R147" s="177"/>
      <c r="S147" s="177"/>
      <c r="T147" s="178"/>
      <c r="U147" s="13"/>
      <c r="V147" s="13"/>
      <c r="W147" s="13"/>
      <c r="X147" s="13"/>
      <c r="Y147" s="13"/>
      <c r="Z147" s="13"/>
      <c r="AA147" s="13"/>
      <c r="AB147" s="13"/>
      <c r="AC147" s="13"/>
      <c r="AD147" s="13"/>
      <c r="AE147" s="13"/>
      <c r="AT147" s="173" t="s">
        <v>156</v>
      </c>
      <c r="AU147" s="173" t="s">
        <v>89</v>
      </c>
      <c r="AV147" s="13" t="s">
        <v>89</v>
      </c>
      <c r="AW147" s="13" t="s">
        <v>41</v>
      </c>
      <c r="AX147" s="13" t="s">
        <v>79</v>
      </c>
      <c r="AY147" s="173" t="s">
        <v>142</v>
      </c>
    </row>
    <row r="148" s="14" customFormat="1">
      <c r="A148" s="14"/>
      <c r="B148" s="179"/>
      <c r="C148" s="14"/>
      <c r="D148" s="172" t="s">
        <v>156</v>
      </c>
      <c r="E148" s="180" t="s">
        <v>3</v>
      </c>
      <c r="F148" s="181" t="s">
        <v>158</v>
      </c>
      <c r="G148" s="14"/>
      <c r="H148" s="182">
        <v>9.8000000000000007</v>
      </c>
      <c r="I148" s="14"/>
      <c r="J148" s="14"/>
      <c r="K148" s="14"/>
      <c r="L148" s="179"/>
      <c r="M148" s="183"/>
      <c r="N148" s="184"/>
      <c r="O148" s="184"/>
      <c r="P148" s="184"/>
      <c r="Q148" s="184"/>
      <c r="R148" s="184"/>
      <c r="S148" s="184"/>
      <c r="T148" s="185"/>
      <c r="U148" s="14"/>
      <c r="V148" s="14"/>
      <c r="W148" s="14"/>
      <c r="X148" s="14"/>
      <c r="Y148" s="14"/>
      <c r="Z148" s="14"/>
      <c r="AA148" s="14"/>
      <c r="AB148" s="14"/>
      <c r="AC148" s="14"/>
      <c r="AD148" s="14"/>
      <c r="AE148" s="14"/>
      <c r="AT148" s="180" t="s">
        <v>156</v>
      </c>
      <c r="AU148" s="180" t="s">
        <v>89</v>
      </c>
      <c r="AV148" s="14" t="s">
        <v>151</v>
      </c>
      <c r="AW148" s="14" t="s">
        <v>4</v>
      </c>
      <c r="AX148" s="14" t="s">
        <v>87</v>
      </c>
      <c r="AY148" s="180" t="s">
        <v>142</v>
      </c>
    </row>
    <row r="149" s="12" customFormat="1" ht="22.8" customHeight="1">
      <c r="A149" s="12"/>
      <c r="B149" s="146"/>
      <c r="C149" s="12"/>
      <c r="D149" s="147" t="s">
        <v>78</v>
      </c>
      <c r="E149" s="156" t="s">
        <v>191</v>
      </c>
      <c r="F149" s="156" t="s">
        <v>616</v>
      </c>
      <c r="G149" s="12"/>
      <c r="H149" s="12"/>
      <c r="I149" s="12"/>
      <c r="J149" s="157">
        <f>BK149</f>
        <v>13987.26</v>
      </c>
      <c r="K149" s="12"/>
      <c r="L149" s="146"/>
      <c r="M149" s="150"/>
      <c r="N149" s="151"/>
      <c r="O149" s="151"/>
      <c r="P149" s="152">
        <f>SUM(P150:P153)</f>
        <v>12.699918</v>
      </c>
      <c r="Q149" s="151"/>
      <c r="R149" s="152">
        <f>SUM(R150:R153)</f>
        <v>0</v>
      </c>
      <c r="S149" s="151"/>
      <c r="T149" s="153">
        <f>SUM(T150:T153)</f>
        <v>0</v>
      </c>
      <c r="U149" s="12"/>
      <c r="V149" s="12"/>
      <c r="W149" s="12"/>
      <c r="X149" s="12"/>
      <c r="Y149" s="12"/>
      <c r="Z149" s="12"/>
      <c r="AA149" s="12"/>
      <c r="AB149" s="12"/>
      <c r="AC149" s="12"/>
      <c r="AD149" s="12"/>
      <c r="AE149" s="12"/>
      <c r="AR149" s="147" t="s">
        <v>87</v>
      </c>
      <c r="AT149" s="154" t="s">
        <v>78</v>
      </c>
      <c r="AU149" s="154" t="s">
        <v>87</v>
      </c>
      <c r="AY149" s="147" t="s">
        <v>142</v>
      </c>
      <c r="BK149" s="155">
        <f>SUM(BK150:BK153)</f>
        <v>13987.26</v>
      </c>
    </row>
    <row r="150" s="2" customFormat="1" ht="24" customHeight="1">
      <c r="A150" s="33"/>
      <c r="B150" s="158"/>
      <c r="C150" s="159" t="s">
        <v>213</v>
      </c>
      <c r="D150" s="159" t="s">
        <v>145</v>
      </c>
      <c r="E150" s="160" t="s">
        <v>1598</v>
      </c>
      <c r="F150" s="161" t="s">
        <v>1599</v>
      </c>
      <c r="G150" s="162" t="s">
        <v>315</v>
      </c>
      <c r="H150" s="163">
        <v>2.1419999999999999</v>
      </c>
      <c r="I150" s="164">
        <v>6530</v>
      </c>
      <c r="J150" s="164">
        <f>ROUND(I150*H150,2)</f>
        <v>13987.26</v>
      </c>
      <c r="K150" s="161" t="s">
        <v>316</v>
      </c>
      <c r="L150" s="34"/>
      <c r="M150" s="165" t="s">
        <v>3</v>
      </c>
      <c r="N150" s="166" t="s">
        <v>52</v>
      </c>
      <c r="O150" s="167">
        <v>5.9290000000000003</v>
      </c>
      <c r="P150" s="167">
        <f>O150*H150</f>
        <v>12.699918</v>
      </c>
      <c r="Q150" s="167">
        <v>0</v>
      </c>
      <c r="R150" s="167">
        <f>Q150*H150</f>
        <v>0</v>
      </c>
      <c r="S150" s="167">
        <v>0</v>
      </c>
      <c r="T150" s="168">
        <f>S150*H150</f>
        <v>0</v>
      </c>
      <c r="U150" s="33"/>
      <c r="V150" s="33"/>
      <c r="W150" s="33"/>
      <c r="X150" s="33"/>
      <c r="Y150" s="33"/>
      <c r="Z150" s="33"/>
      <c r="AA150" s="33"/>
      <c r="AB150" s="33"/>
      <c r="AC150" s="33"/>
      <c r="AD150" s="33"/>
      <c r="AE150" s="33"/>
      <c r="AR150" s="169" t="s">
        <v>151</v>
      </c>
      <c r="AT150" s="169" t="s">
        <v>145</v>
      </c>
      <c r="AU150" s="169" t="s">
        <v>89</v>
      </c>
      <c r="AY150" s="19" t="s">
        <v>142</v>
      </c>
      <c r="BE150" s="170">
        <f>IF(N150="základní",J150,0)</f>
        <v>0</v>
      </c>
      <c r="BF150" s="170">
        <f>IF(N150="snížená",J150,0)</f>
        <v>0</v>
      </c>
      <c r="BG150" s="170">
        <f>IF(N150="zákl. přenesená",J150,0)</f>
        <v>13987.26</v>
      </c>
      <c r="BH150" s="170">
        <f>IF(N150="sníž. přenesená",J150,0)</f>
        <v>0</v>
      </c>
      <c r="BI150" s="170">
        <f>IF(N150="nulová",J150,0)</f>
        <v>0</v>
      </c>
      <c r="BJ150" s="19" t="s">
        <v>151</v>
      </c>
      <c r="BK150" s="170">
        <f>ROUND(I150*H150,2)</f>
        <v>13987.26</v>
      </c>
      <c r="BL150" s="19" t="s">
        <v>151</v>
      </c>
      <c r="BM150" s="169" t="s">
        <v>1600</v>
      </c>
    </row>
    <row r="151" s="2" customFormat="1">
      <c r="A151" s="33"/>
      <c r="B151" s="34"/>
      <c r="C151" s="33"/>
      <c r="D151" s="172" t="s">
        <v>318</v>
      </c>
      <c r="E151" s="33"/>
      <c r="F151" s="186" t="s">
        <v>1601</v>
      </c>
      <c r="G151" s="33"/>
      <c r="H151" s="33"/>
      <c r="I151" s="33"/>
      <c r="J151" s="33"/>
      <c r="K151" s="33"/>
      <c r="L151" s="34"/>
      <c r="M151" s="187"/>
      <c r="N151" s="188"/>
      <c r="O151" s="67"/>
      <c r="P151" s="67"/>
      <c r="Q151" s="67"/>
      <c r="R151" s="67"/>
      <c r="S151" s="67"/>
      <c r="T151" s="68"/>
      <c r="U151" s="33"/>
      <c r="V151" s="33"/>
      <c r="W151" s="33"/>
      <c r="X151" s="33"/>
      <c r="Y151" s="33"/>
      <c r="Z151" s="33"/>
      <c r="AA151" s="33"/>
      <c r="AB151" s="33"/>
      <c r="AC151" s="33"/>
      <c r="AD151" s="33"/>
      <c r="AE151" s="33"/>
      <c r="AT151" s="19" t="s">
        <v>318</v>
      </c>
      <c r="AU151" s="19" t="s">
        <v>89</v>
      </c>
    </row>
    <row r="152" s="13" customFormat="1">
      <c r="A152" s="13"/>
      <c r="B152" s="171"/>
      <c r="C152" s="13"/>
      <c r="D152" s="172" t="s">
        <v>156</v>
      </c>
      <c r="E152" s="173" t="s">
        <v>3</v>
      </c>
      <c r="F152" s="174" t="s">
        <v>1602</v>
      </c>
      <c r="G152" s="13"/>
      <c r="H152" s="175">
        <v>2.1419999999999999</v>
      </c>
      <c r="I152" s="13"/>
      <c r="J152" s="13"/>
      <c r="K152" s="13"/>
      <c r="L152" s="171"/>
      <c r="M152" s="176"/>
      <c r="N152" s="177"/>
      <c r="O152" s="177"/>
      <c r="P152" s="177"/>
      <c r="Q152" s="177"/>
      <c r="R152" s="177"/>
      <c r="S152" s="177"/>
      <c r="T152" s="178"/>
      <c r="U152" s="13"/>
      <c r="V152" s="13"/>
      <c r="W152" s="13"/>
      <c r="X152" s="13"/>
      <c r="Y152" s="13"/>
      <c r="Z152" s="13"/>
      <c r="AA152" s="13"/>
      <c r="AB152" s="13"/>
      <c r="AC152" s="13"/>
      <c r="AD152" s="13"/>
      <c r="AE152" s="13"/>
      <c r="AT152" s="173" t="s">
        <v>156</v>
      </c>
      <c r="AU152" s="173" t="s">
        <v>89</v>
      </c>
      <c r="AV152" s="13" t="s">
        <v>89</v>
      </c>
      <c r="AW152" s="13" t="s">
        <v>41</v>
      </c>
      <c r="AX152" s="13" t="s">
        <v>79</v>
      </c>
      <c r="AY152" s="173" t="s">
        <v>142</v>
      </c>
    </row>
    <row r="153" s="14" customFormat="1">
      <c r="A153" s="14"/>
      <c r="B153" s="179"/>
      <c r="C153" s="14"/>
      <c r="D153" s="172" t="s">
        <v>156</v>
      </c>
      <c r="E153" s="180" t="s">
        <v>3</v>
      </c>
      <c r="F153" s="181" t="s">
        <v>158</v>
      </c>
      <c r="G153" s="14"/>
      <c r="H153" s="182">
        <v>2.1419999999999999</v>
      </c>
      <c r="I153" s="14"/>
      <c r="J153" s="14"/>
      <c r="K153" s="14"/>
      <c r="L153" s="179"/>
      <c r="M153" s="183"/>
      <c r="N153" s="184"/>
      <c r="O153" s="184"/>
      <c r="P153" s="184"/>
      <c r="Q153" s="184"/>
      <c r="R153" s="184"/>
      <c r="S153" s="184"/>
      <c r="T153" s="185"/>
      <c r="U153" s="14"/>
      <c r="V153" s="14"/>
      <c r="W153" s="14"/>
      <c r="X153" s="14"/>
      <c r="Y153" s="14"/>
      <c r="Z153" s="14"/>
      <c r="AA153" s="14"/>
      <c r="AB153" s="14"/>
      <c r="AC153" s="14"/>
      <c r="AD153" s="14"/>
      <c r="AE153" s="14"/>
      <c r="AT153" s="180" t="s">
        <v>156</v>
      </c>
      <c r="AU153" s="180" t="s">
        <v>89</v>
      </c>
      <c r="AV153" s="14" t="s">
        <v>151</v>
      </c>
      <c r="AW153" s="14" t="s">
        <v>4</v>
      </c>
      <c r="AX153" s="14" t="s">
        <v>87</v>
      </c>
      <c r="AY153" s="180" t="s">
        <v>142</v>
      </c>
    </row>
    <row r="154" s="12" customFormat="1" ht="22.8" customHeight="1">
      <c r="A154" s="12"/>
      <c r="B154" s="146"/>
      <c r="C154" s="12"/>
      <c r="D154" s="147" t="s">
        <v>78</v>
      </c>
      <c r="E154" s="156" t="s">
        <v>649</v>
      </c>
      <c r="F154" s="156" t="s">
        <v>650</v>
      </c>
      <c r="G154" s="12"/>
      <c r="H154" s="12"/>
      <c r="I154" s="12"/>
      <c r="J154" s="157">
        <f>BK154</f>
        <v>8896.8400000000001</v>
      </c>
      <c r="K154" s="12"/>
      <c r="L154" s="146"/>
      <c r="M154" s="150"/>
      <c r="N154" s="151"/>
      <c r="O154" s="151"/>
      <c r="P154" s="152">
        <f>SUM(P155:P164)</f>
        <v>2.3932020000000001</v>
      </c>
      <c r="Q154" s="151"/>
      <c r="R154" s="152">
        <f>SUM(R155:R164)</f>
        <v>0</v>
      </c>
      <c r="S154" s="151"/>
      <c r="T154" s="153">
        <f>SUM(T155:T164)</f>
        <v>0</v>
      </c>
      <c r="U154" s="12"/>
      <c r="V154" s="12"/>
      <c r="W154" s="12"/>
      <c r="X154" s="12"/>
      <c r="Y154" s="12"/>
      <c r="Z154" s="12"/>
      <c r="AA154" s="12"/>
      <c r="AB154" s="12"/>
      <c r="AC154" s="12"/>
      <c r="AD154" s="12"/>
      <c r="AE154" s="12"/>
      <c r="AR154" s="147" t="s">
        <v>87</v>
      </c>
      <c r="AT154" s="154" t="s">
        <v>78</v>
      </c>
      <c r="AU154" s="154" t="s">
        <v>87</v>
      </c>
      <c r="AY154" s="147" t="s">
        <v>142</v>
      </c>
      <c r="BK154" s="155">
        <f>SUM(BK155:BK164)</f>
        <v>8896.8400000000001</v>
      </c>
    </row>
    <row r="155" s="2" customFormat="1" ht="24" customHeight="1">
      <c r="A155" s="33"/>
      <c r="B155" s="158"/>
      <c r="C155" s="159" t="s">
        <v>9</v>
      </c>
      <c r="D155" s="159" t="s">
        <v>145</v>
      </c>
      <c r="E155" s="160" t="s">
        <v>652</v>
      </c>
      <c r="F155" s="161" t="s">
        <v>653</v>
      </c>
      <c r="G155" s="162" t="s">
        <v>354</v>
      </c>
      <c r="H155" s="163">
        <v>5.9980000000000002</v>
      </c>
      <c r="I155" s="164">
        <v>1140</v>
      </c>
      <c r="J155" s="164">
        <f>ROUND(I155*H155,2)</f>
        <v>6837.7200000000003</v>
      </c>
      <c r="K155" s="161" t="s">
        <v>316</v>
      </c>
      <c r="L155" s="34"/>
      <c r="M155" s="165" t="s">
        <v>3</v>
      </c>
      <c r="N155" s="166" t="s">
        <v>52</v>
      </c>
      <c r="O155" s="167">
        <v>0</v>
      </c>
      <c r="P155" s="167">
        <f>O155*H155</f>
        <v>0</v>
      </c>
      <c r="Q155" s="167">
        <v>0</v>
      </c>
      <c r="R155" s="167">
        <f>Q155*H155</f>
        <v>0</v>
      </c>
      <c r="S155" s="167">
        <v>0</v>
      </c>
      <c r="T155" s="168">
        <f>S155*H155</f>
        <v>0</v>
      </c>
      <c r="U155" s="33"/>
      <c r="V155" s="33"/>
      <c r="W155" s="33"/>
      <c r="X155" s="33"/>
      <c r="Y155" s="33"/>
      <c r="Z155" s="33"/>
      <c r="AA155" s="33"/>
      <c r="AB155" s="33"/>
      <c r="AC155" s="33"/>
      <c r="AD155" s="33"/>
      <c r="AE155" s="33"/>
      <c r="AR155" s="169" t="s">
        <v>151</v>
      </c>
      <c r="AT155" s="169" t="s">
        <v>145</v>
      </c>
      <c r="AU155" s="169" t="s">
        <v>89</v>
      </c>
      <c r="AY155" s="19" t="s">
        <v>142</v>
      </c>
      <c r="BE155" s="170">
        <f>IF(N155="základní",J155,0)</f>
        <v>0</v>
      </c>
      <c r="BF155" s="170">
        <f>IF(N155="snížená",J155,0)</f>
        <v>0</v>
      </c>
      <c r="BG155" s="170">
        <f>IF(N155="zákl. přenesená",J155,0)</f>
        <v>6837.7200000000003</v>
      </c>
      <c r="BH155" s="170">
        <f>IF(N155="sníž. přenesená",J155,0)</f>
        <v>0</v>
      </c>
      <c r="BI155" s="170">
        <f>IF(N155="nulová",J155,0)</f>
        <v>0</v>
      </c>
      <c r="BJ155" s="19" t="s">
        <v>151</v>
      </c>
      <c r="BK155" s="170">
        <f>ROUND(I155*H155,2)</f>
        <v>6837.7200000000003</v>
      </c>
      <c r="BL155" s="19" t="s">
        <v>151</v>
      </c>
      <c r="BM155" s="169" t="s">
        <v>1603</v>
      </c>
    </row>
    <row r="156" s="2" customFormat="1">
      <c r="A156" s="33"/>
      <c r="B156" s="34"/>
      <c r="C156" s="33"/>
      <c r="D156" s="172" t="s">
        <v>318</v>
      </c>
      <c r="E156" s="33"/>
      <c r="F156" s="186" t="s">
        <v>655</v>
      </c>
      <c r="G156" s="33"/>
      <c r="H156" s="33"/>
      <c r="I156" s="33"/>
      <c r="J156" s="33"/>
      <c r="K156" s="33"/>
      <c r="L156" s="34"/>
      <c r="M156" s="187"/>
      <c r="N156" s="188"/>
      <c r="O156" s="67"/>
      <c r="P156" s="67"/>
      <c r="Q156" s="67"/>
      <c r="R156" s="67"/>
      <c r="S156" s="67"/>
      <c r="T156" s="68"/>
      <c r="U156" s="33"/>
      <c r="V156" s="33"/>
      <c r="W156" s="33"/>
      <c r="X156" s="33"/>
      <c r="Y156" s="33"/>
      <c r="Z156" s="33"/>
      <c r="AA156" s="33"/>
      <c r="AB156" s="33"/>
      <c r="AC156" s="33"/>
      <c r="AD156" s="33"/>
      <c r="AE156" s="33"/>
      <c r="AT156" s="19" t="s">
        <v>318</v>
      </c>
      <c r="AU156" s="19" t="s">
        <v>89</v>
      </c>
    </row>
    <row r="157" s="13" customFormat="1">
      <c r="A157" s="13"/>
      <c r="B157" s="171"/>
      <c r="C157" s="13"/>
      <c r="D157" s="172" t="s">
        <v>156</v>
      </c>
      <c r="E157" s="173" t="s">
        <v>3</v>
      </c>
      <c r="F157" s="174" t="s">
        <v>1604</v>
      </c>
      <c r="G157" s="13"/>
      <c r="H157" s="175">
        <v>5.9980000000000002</v>
      </c>
      <c r="I157" s="13"/>
      <c r="J157" s="13"/>
      <c r="K157" s="13"/>
      <c r="L157" s="171"/>
      <c r="M157" s="176"/>
      <c r="N157" s="177"/>
      <c r="O157" s="177"/>
      <c r="P157" s="177"/>
      <c r="Q157" s="177"/>
      <c r="R157" s="177"/>
      <c r="S157" s="177"/>
      <c r="T157" s="178"/>
      <c r="U157" s="13"/>
      <c r="V157" s="13"/>
      <c r="W157" s="13"/>
      <c r="X157" s="13"/>
      <c r="Y157" s="13"/>
      <c r="Z157" s="13"/>
      <c r="AA157" s="13"/>
      <c r="AB157" s="13"/>
      <c r="AC157" s="13"/>
      <c r="AD157" s="13"/>
      <c r="AE157" s="13"/>
      <c r="AT157" s="173" t="s">
        <v>156</v>
      </c>
      <c r="AU157" s="173" t="s">
        <v>89</v>
      </c>
      <c r="AV157" s="13" t="s">
        <v>89</v>
      </c>
      <c r="AW157" s="13" t="s">
        <v>41</v>
      </c>
      <c r="AX157" s="13" t="s">
        <v>79</v>
      </c>
      <c r="AY157" s="173" t="s">
        <v>142</v>
      </c>
    </row>
    <row r="158" s="14" customFormat="1">
      <c r="A158" s="14"/>
      <c r="B158" s="179"/>
      <c r="C158" s="14"/>
      <c r="D158" s="172" t="s">
        <v>156</v>
      </c>
      <c r="E158" s="180" t="s">
        <v>3</v>
      </c>
      <c r="F158" s="181" t="s">
        <v>158</v>
      </c>
      <c r="G158" s="14"/>
      <c r="H158" s="182">
        <v>5.9980000000000002</v>
      </c>
      <c r="I158" s="14"/>
      <c r="J158" s="14"/>
      <c r="K158" s="14"/>
      <c r="L158" s="179"/>
      <c r="M158" s="183"/>
      <c r="N158" s="184"/>
      <c r="O158" s="184"/>
      <c r="P158" s="184"/>
      <c r="Q158" s="184"/>
      <c r="R158" s="184"/>
      <c r="S158" s="184"/>
      <c r="T158" s="185"/>
      <c r="U158" s="14"/>
      <c r="V158" s="14"/>
      <c r="W158" s="14"/>
      <c r="X158" s="14"/>
      <c r="Y158" s="14"/>
      <c r="Z158" s="14"/>
      <c r="AA158" s="14"/>
      <c r="AB158" s="14"/>
      <c r="AC158" s="14"/>
      <c r="AD158" s="14"/>
      <c r="AE158" s="14"/>
      <c r="AT158" s="180" t="s">
        <v>156</v>
      </c>
      <c r="AU158" s="180" t="s">
        <v>89</v>
      </c>
      <c r="AV158" s="14" t="s">
        <v>151</v>
      </c>
      <c r="AW158" s="14" t="s">
        <v>4</v>
      </c>
      <c r="AX158" s="14" t="s">
        <v>87</v>
      </c>
      <c r="AY158" s="180" t="s">
        <v>142</v>
      </c>
    </row>
    <row r="159" s="2" customFormat="1" ht="24" customHeight="1">
      <c r="A159" s="33"/>
      <c r="B159" s="158"/>
      <c r="C159" s="159" t="s">
        <v>225</v>
      </c>
      <c r="D159" s="159" t="s">
        <v>145</v>
      </c>
      <c r="E159" s="160" t="s">
        <v>658</v>
      </c>
      <c r="F159" s="161" t="s">
        <v>659</v>
      </c>
      <c r="G159" s="162" t="s">
        <v>354</v>
      </c>
      <c r="H159" s="163">
        <v>5.9980000000000002</v>
      </c>
      <c r="I159" s="164">
        <v>112</v>
      </c>
      <c r="J159" s="164">
        <f>ROUND(I159*H159,2)</f>
        <v>671.77999999999997</v>
      </c>
      <c r="K159" s="161" t="s">
        <v>316</v>
      </c>
      <c r="L159" s="34"/>
      <c r="M159" s="165" t="s">
        <v>3</v>
      </c>
      <c r="N159" s="166" t="s">
        <v>52</v>
      </c>
      <c r="O159" s="167">
        <v>0.246</v>
      </c>
      <c r="P159" s="167">
        <f>O159*H159</f>
        <v>1.475508</v>
      </c>
      <c r="Q159" s="167">
        <v>0</v>
      </c>
      <c r="R159" s="167">
        <f>Q159*H159</f>
        <v>0</v>
      </c>
      <c r="S159" s="167">
        <v>0</v>
      </c>
      <c r="T159" s="168">
        <f>S159*H159</f>
        <v>0</v>
      </c>
      <c r="U159" s="33"/>
      <c r="V159" s="33"/>
      <c r="W159" s="33"/>
      <c r="X159" s="33"/>
      <c r="Y159" s="33"/>
      <c r="Z159" s="33"/>
      <c r="AA159" s="33"/>
      <c r="AB159" s="33"/>
      <c r="AC159" s="33"/>
      <c r="AD159" s="33"/>
      <c r="AE159" s="33"/>
      <c r="AR159" s="169" t="s">
        <v>151</v>
      </c>
      <c r="AT159" s="169" t="s">
        <v>145</v>
      </c>
      <c r="AU159" s="169" t="s">
        <v>89</v>
      </c>
      <c r="AY159" s="19" t="s">
        <v>142</v>
      </c>
      <c r="BE159" s="170">
        <f>IF(N159="základní",J159,0)</f>
        <v>0</v>
      </c>
      <c r="BF159" s="170">
        <f>IF(N159="snížená",J159,0)</f>
        <v>0</v>
      </c>
      <c r="BG159" s="170">
        <f>IF(N159="zákl. přenesená",J159,0)</f>
        <v>671.77999999999997</v>
      </c>
      <c r="BH159" s="170">
        <f>IF(N159="sníž. přenesená",J159,0)</f>
        <v>0</v>
      </c>
      <c r="BI159" s="170">
        <f>IF(N159="nulová",J159,0)</f>
        <v>0</v>
      </c>
      <c r="BJ159" s="19" t="s">
        <v>151</v>
      </c>
      <c r="BK159" s="170">
        <f>ROUND(I159*H159,2)</f>
        <v>671.77999999999997</v>
      </c>
      <c r="BL159" s="19" t="s">
        <v>151</v>
      </c>
      <c r="BM159" s="169" t="s">
        <v>1605</v>
      </c>
    </row>
    <row r="160" s="2" customFormat="1">
      <c r="A160" s="33"/>
      <c r="B160" s="34"/>
      <c r="C160" s="33"/>
      <c r="D160" s="172" t="s">
        <v>318</v>
      </c>
      <c r="E160" s="33"/>
      <c r="F160" s="186" t="s">
        <v>661</v>
      </c>
      <c r="G160" s="33"/>
      <c r="H160" s="33"/>
      <c r="I160" s="33"/>
      <c r="J160" s="33"/>
      <c r="K160" s="33"/>
      <c r="L160" s="34"/>
      <c r="M160" s="187"/>
      <c r="N160" s="188"/>
      <c r="O160" s="67"/>
      <c r="P160" s="67"/>
      <c r="Q160" s="67"/>
      <c r="R160" s="67"/>
      <c r="S160" s="67"/>
      <c r="T160" s="68"/>
      <c r="U160" s="33"/>
      <c r="V160" s="33"/>
      <c r="W160" s="33"/>
      <c r="X160" s="33"/>
      <c r="Y160" s="33"/>
      <c r="Z160" s="33"/>
      <c r="AA160" s="33"/>
      <c r="AB160" s="33"/>
      <c r="AC160" s="33"/>
      <c r="AD160" s="33"/>
      <c r="AE160" s="33"/>
      <c r="AT160" s="19" t="s">
        <v>318</v>
      </c>
      <c r="AU160" s="19" t="s">
        <v>89</v>
      </c>
    </row>
    <row r="161" s="2" customFormat="1" ht="24" customHeight="1">
      <c r="A161" s="33"/>
      <c r="B161" s="158"/>
      <c r="C161" s="159" t="s">
        <v>231</v>
      </c>
      <c r="D161" s="159" t="s">
        <v>145</v>
      </c>
      <c r="E161" s="160" t="s">
        <v>663</v>
      </c>
      <c r="F161" s="161" t="s">
        <v>664</v>
      </c>
      <c r="G161" s="162" t="s">
        <v>354</v>
      </c>
      <c r="H161" s="163">
        <v>53.981999999999999</v>
      </c>
      <c r="I161" s="164">
        <v>25.699999999999999</v>
      </c>
      <c r="J161" s="164">
        <f>ROUND(I161*H161,2)</f>
        <v>1387.3399999999999</v>
      </c>
      <c r="K161" s="161" t="s">
        <v>316</v>
      </c>
      <c r="L161" s="34"/>
      <c r="M161" s="165" t="s">
        <v>3</v>
      </c>
      <c r="N161" s="166" t="s">
        <v>52</v>
      </c>
      <c r="O161" s="167">
        <v>0.017000000000000001</v>
      </c>
      <c r="P161" s="167">
        <f>O161*H161</f>
        <v>0.91769400000000001</v>
      </c>
      <c r="Q161" s="167">
        <v>0</v>
      </c>
      <c r="R161" s="167">
        <f>Q161*H161</f>
        <v>0</v>
      </c>
      <c r="S161" s="167">
        <v>0</v>
      </c>
      <c r="T161" s="168">
        <f>S161*H161</f>
        <v>0</v>
      </c>
      <c r="U161" s="33"/>
      <c r="V161" s="33"/>
      <c r="W161" s="33"/>
      <c r="X161" s="33"/>
      <c r="Y161" s="33"/>
      <c r="Z161" s="33"/>
      <c r="AA161" s="33"/>
      <c r="AB161" s="33"/>
      <c r="AC161" s="33"/>
      <c r="AD161" s="33"/>
      <c r="AE161" s="33"/>
      <c r="AR161" s="169" t="s">
        <v>151</v>
      </c>
      <c r="AT161" s="169" t="s">
        <v>145</v>
      </c>
      <c r="AU161" s="169" t="s">
        <v>89</v>
      </c>
      <c r="AY161" s="19" t="s">
        <v>142</v>
      </c>
      <c r="BE161" s="170">
        <f>IF(N161="základní",J161,0)</f>
        <v>0</v>
      </c>
      <c r="BF161" s="170">
        <f>IF(N161="snížená",J161,0)</f>
        <v>0</v>
      </c>
      <c r="BG161" s="170">
        <f>IF(N161="zákl. přenesená",J161,0)</f>
        <v>1387.3399999999999</v>
      </c>
      <c r="BH161" s="170">
        <f>IF(N161="sníž. přenesená",J161,0)</f>
        <v>0</v>
      </c>
      <c r="BI161" s="170">
        <f>IF(N161="nulová",J161,0)</f>
        <v>0</v>
      </c>
      <c r="BJ161" s="19" t="s">
        <v>151</v>
      </c>
      <c r="BK161" s="170">
        <f>ROUND(I161*H161,2)</f>
        <v>1387.3399999999999</v>
      </c>
      <c r="BL161" s="19" t="s">
        <v>151</v>
      </c>
      <c r="BM161" s="169" t="s">
        <v>1606</v>
      </c>
    </row>
    <row r="162" s="2" customFormat="1">
      <c r="A162" s="33"/>
      <c r="B162" s="34"/>
      <c r="C162" s="33"/>
      <c r="D162" s="172" t="s">
        <v>318</v>
      </c>
      <c r="E162" s="33"/>
      <c r="F162" s="186" t="s">
        <v>661</v>
      </c>
      <c r="G162" s="33"/>
      <c r="H162" s="33"/>
      <c r="I162" s="33"/>
      <c r="J162" s="33"/>
      <c r="K162" s="33"/>
      <c r="L162" s="34"/>
      <c r="M162" s="187"/>
      <c r="N162" s="188"/>
      <c r="O162" s="67"/>
      <c r="P162" s="67"/>
      <c r="Q162" s="67"/>
      <c r="R162" s="67"/>
      <c r="S162" s="67"/>
      <c r="T162" s="68"/>
      <c r="U162" s="33"/>
      <c r="V162" s="33"/>
      <c r="W162" s="33"/>
      <c r="X162" s="33"/>
      <c r="Y162" s="33"/>
      <c r="Z162" s="33"/>
      <c r="AA162" s="33"/>
      <c r="AB162" s="33"/>
      <c r="AC162" s="33"/>
      <c r="AD162" s="33"/>
      <c r="AE162" s="33"/>
      <c r="AT162" s="19" t="s">
        <v>318</v>
      </c>
      <c r="AU162" s="19" t="s">
        <v>89</v>
      </c>
    </row>
    <row r="163" s="2" customFormat="1">
      <c r="A163" s="33"/>
      <c r="B163" s="34"/>
      <c r="C163" s="33"/>
      <c r="D163" s="172" t="s">
        <v>217</v>
      </c>
      <c r="E163" s="33"/>
      <c r="F163" s="186" t="s">
        <v>666</v>
      </c>
      <c r="G163" s="33"/>
      <c r="H163" s="33"/>
      <c r="I163" s="33"/>
      <c r="J163" s="33"/>
      <c r="K163" s="33"/>
      <c r="L163" s="34"/>
      <c r="M163" s="187"/>
      <c r="N163" s="188"/>
      <c r="O163" s="67"/>
      <c r="P163" s="67"/>
      <c r="Q163" s="67"/>
      <c r="R163" s="67"/>
      <c r="S163" s="67"/>
      <c r="T163" s="68"/>
      <c r="U163" s="33"/>
      <c r="V163" s="33"/>
      <c r="W163" s="33"/>
      <c r="X163" s="33"/>
      <c r="Y163" s="33"/>
      <c r="Z163" s="33"/>
      <c r="AA163" s="33"/>
      <c r="AB163" s="33"/>
      <c r="AC163" s="33"/>
      <c r="AD163" s="33"/>
      <c r="AE163" s="33"/>
      <c r="AT163" s="19" t="s">
        <v>217</v>
      </c>
      <c r="AU163" s="19" t="s">
        <v>89</v>
      </c>
    </row>
    <row r="164" s="13" customFormat="1">
      <c r="A164" s="13"/>
      <c r="B164" s="171"/>
      <c r="C164" s="13"/>
      <c r="D164" s="172" t="s">
        <v>156</v>
      </c>
      <c r="E164" s="173" t="s">
        <v>3</v>
      </c>
      <c r="F164" s="174" t="s">
        <v>1607</v>
      </c>
      <c r="G164" s="13"/>
      <c r="H164" s="175">
        <v>53.981999999999999</v>
      </c>
      <c r="I164" s="13"/>
      <c r="J164" s="13"/>
      <c r="K164" s="13"/>
      <c r="L164" s="171"/>
      <c r="M164" s="176"/>
      <c r="N164" s="177"/>
      <c r="O164" s="177"/>
      <c r="P164" s="177"/>
      <c r="Q164" s="177"/>
      <c r="R164" s="177"/>
      <c r="S164" s="177"/>
      <c r="T164" s="178"/>
      <c r="U164" s="13"/>
      <c r="V164" s="13"/>
      <c r="W164" s="13"/>
      <c r="X164" s="13"/>
      <c r="Y164" s="13"/>
      <c r="Z164" s="13"/>
      <c r="AA164" s="13"/>
      <c r="AB164" s="13"/>
      <c r="AC164" s="13"/>
      <c r="AD164" s="13"/>
      <c r="AE164" s="13"/>
      <c r="AT164" s="173" t="s">
        <v>156</v>
      </c>
      <c r="AU164" s="173" t="s">
        <v>89</v>
      </c>
      <c r="AV164" s="13" t="s">
        <v>89</v>
      </c>
      <c r="AW164" s="13" t="s">
        <v>41</v>
      </c>
      <c r="AX164" s="13" t="s">
        <v>87</v>
      </c>
      <c r="AY164" s="173" t="s">
        <v>142</v>
      </c>
    </row>
    <row r="165" s="12" customFormat="1" ht="25.92" customHeight="1">
      <c r="A165" s="12"/>
      <c r="B165" s="146"/>
      <c r="C165" s="12"/>
      <c r="D165" s="147" t="s">
        <v>78</v>
      </c>
      <c r="E165" s="148" t="s">
        <v>1505</v>
      </c>
      <c r="F165" s="148" t="s">
        <v>1506</v>
      </c>
      <c r="G165" s="12"/>
      <c r="H165" s="12"/>
      <c r="I165" s="12"/>
      <c r="J165" s="149">
        <f>BK165</f>
        <v>105704</v>
      </c>
      <c r="K165" s="12"/>
      <c r="L165" s="146"/>
      <c r="M165" s="150"/>
      <c r="N165" s="151"/>
      <c r="O165" s="151"/>
      <c r="P165" s="152">
        <f>P166+P172+P219</f>
        <v>103.09799999999999</v>
      </c>
      <c r="Q165" s="151"/>
      <c r="R165" s="152">
        <f>R166+R172+R219</f>
        <v>0.095629999999999993</v>
      </c>
      <c r="S165" s="151"/>
      <c r="T165" s="153">
        <f>T166+T172+T219</f>
        <v>0</v>
      </c>
      <c r="U165" s="12"/>
      <c r="V165" s="12"/>
      <c r="W165" s="12"/>
      <c r="X165" s="12"/>
      <c r="Y165" s="12"/>
      <c r="Z165" s="12"/>
      <c r="AA165" s="12"/>
      <c r="AB165" s="12"/>
      <c r="AC165" s="12"/>
      <c r="AD165" s="12"/>
      <c r="AE165" s="12"/>
      <c r="AR165" s="147" t="s">
        <v>89</v>
      </c>
      <c r="AT165" s="154" t="s">
        <v>78</v>
      </c>
      <c r="AU165" s="154" t="s">
        <v>79</v>
      </c>
      <c r="AY165" s="147" t="s">
        <v>142</v>
      </c>
      <c r="BK165" s="155">
        <f>BK166+BK172+BK219</f>
        <v>105704</v>
      </c>
    </row>
    <row r="166" s="12" customFormat="1" ht="22.8" customHeight="1">
      <c r="A166" s="12"/>
      <c r="B166" s="146"/>
      <c r="C166" s="12"/>
      <c r="D166" s="147" t="s">
        <v>78</v>
      </c>
      <c r="E166" s="156" t="s">
        <v>1608</v>
      </c>
      <c r="F166" s="156" t="s">
        <v>1609</v>
      </c>
      <c r="G166" s="12"/>
      <c r="H166" s="12"/>
      <c r="I166" s="12"/>
      <c r="J166" s="157">
        <f>BK166</f>
        <v>11910</v>
      </c>
      <c r="K166" s="12"/>
      <c r="L166" s="146"/>
      <c r="M166" s="150"/>
      <c r="N166" s="151"/>
      <c r="O166" s="151"/>
      <c r="P166" s="152">
        <f>SUM(P167:P171)</f>
        <v>19.859999999999999</v>
      </c>
      <c r="Q166" s="151"/>
      <c r="R166" s="152">
        <f>SUM(R167:R171)</f>
        <v>0.0031799999999999997</v>
      </c>
      <c r="S166" s="151"/>
      <c r="T166" s="153">
        <f>SUM(T167:T171)</f>
        <v>0</v>
      </c>
      <c r="U166" s="12"/>
      <c r="V166" s="12"/>
      <c r="W166" s="12"/>
      <c r="X166" s="12"/>
      <c r="Y166" s="12"/>
      <c r="Z166" s="12"/>
      <c r="AA166" s="12"/>
      <c r="AB166" s="12"/>
      <c r="AC166" s="12"/>
      <c r="AD166" s="12"/>
      <c r="AE166" s="12"/>
      <c r="AR166" s="147" t="s">
        <v>89</v>
      </c>
      <c r="AT166" s="154" t="s">
        <v>78</v>
      </c>
      <c r="AU166" s="154" t="s">
        <v>87</v>
      </c>
      <c r="AY166" s="147" t="s">
        <v>142</v>
      </c>
      <c r="BK166" s="155">
        <f>SUM(BK167:BK171)</f>
        <v>11910</v>
      </c>
    </row>
    <row r="167" s="2" customFormat="1" ht="24" customHeight="1">
      <c r="A167" s="33"/>
      <c r="B167" s="158"/>
      <c r="C167" s="159" t="s">
        <v>236</v>
      </c>
      <c r="D167" s="159" t="s">
        <v>145</v>
      </c>
      <c r="E167" s="160" t="s">
        <v>1610</v>
      </c>
      <c r="F167" s="161" t="s">
        <v>1611</v>
      </c>
      <c r="G167" s="162" t="s">
        <v>148</v>
      </c>
      <c r="H167" s="163">
        <v>6</v>
      </c>
      <c r="I167" s="164">
        <v>775</v>
      </c>
      <c r="J167" s="164">
        <f>ROUND(I167*H167,2)</f>
        <v>4650</v>
      </c>
      <c r="K167" s="161" t="s">
        <v>316</v>
      </c>
      <c r="L167" s="34"/>
      <c r="M167" s="165" t="s">
        <v>3</v>
      </c>
      <c r="N167" s="166" t="s">
        <v>52</v>
      </c>
      <c r="O167" s="167">
        <v>0.75</v>
      </c>
      <c r="P167" s="167">
        <f>O167*H167</f>
        <v>4.5</v>
      </c>
      <c r="Q167" s="167">
        <v>0.00052999999999999998</v>
      </c>
      <c r="R167" s="167">
        <f>Q167*H167</f>
        <v>0.0031799999999999997</v>
      </c>
      <c r="S167" s="167">
        <v>0</v>
      </c>
      <c r="T167" s="168">
        <f>S167*H167</f>
        <v>0</v>
      </c>
      <c r="U167" s="33"/>
      <c r="V167" s="33"/>
      <c r="W167" s="33"/>
      <c r="X167" s="33"/>
      <c r="Y167" s="33"/>
      <c r="Z167" s="33"/>
      <c r="AA167" s="33"/>
      <c r="AB167" s="33"/>
      <c r="AC167" s="33"/>
      <c r="AD167" s="33"/>
      <c r="AE167" s="33"/>
      <c r="AR167" s="169" t="s">
        <v>225</v>
      </c>
      <c r="AT167" s="169" t="s">
        <v>145</v>
      </c>
      <c r="AU167" s="169" t="s">
        <v>89</v>
      </c>
      <c r="AY167" s="19" t="s">
        <v>142</v>
      </c>
      <c r="BE167" s="170">
        <f>IF(N167="základní",J167,0)</f>
        <v>0</v>
      </c>
      <c r="BF167" s="170">
        <f>IF(N167="snížená",J167,0)</f>
        <v>0</v>
      </c>
      <c r="BG167" s="170">
        <f>IF(N167="zákl. přenesená",J167,0)</f>
        <v>4650</v>
      </c>
      <c r="BH167" s="170">
        <f>IF(N167="sníž. přenesená",J167,0)</f>
        <v>0</v>
      </c>
      <c r="BI167" s="170">
        <f>IF(N167="nulová",J167,0)</f>
        <v>0</v>
      </c>
      <c r="BJ167" s="19" t="s">
        <v>151</v>
      </c>
      <c r="BK167" s="170">
        <f>ROUND(I167*H167,2)</f>
        <v>4650</v>
      </c>
      <c r="BL167" s="19" t="s">
        <v>225</v>
      </c>
      <c r="BM167" s="169" t="s">
        <v>1612</v>
      </c>
    </row>
    <row r="168" s="2" customFormat="1">
      <c r="A168" s="33"/>
      <c r="B168" s="34"/>
      <c r="C168" s="33"/>
      <c r="D168" s="172" t="s">
        <v>318</v>
      </c>
      <c r="E168" s="33"/>
      <c r="F168" s="186" t="s">
        <v>1613</v>
      </c>
      <c r="G168" s="33"/>
      <c r="H168" s="33"/>
      <c r="I168" s="33"/>
      <c r="J168" s="33"/>
      <c r="K168" s="33"/>
      <c r="L168" s="34"/>
      <c r="M168" s="187"/>
      <c r="N168" s="188"/>
      <c r="O168" s="67"/>
      <c r="P168" s="67"/>
      <c r="Q168" s="67"/>
      <c r="R168" s="67"/>
      <c r="S168" s="67"/>
      <c r="T168" s="68"/>
      <c r="U168" s="33"/>
      <c r="V168" s="33"/>
      <c r="W168" s="33"/>
      <c r="X168" s="33"/>
      <c r="Y168" s="33"/>
      <c r="Z168" s="33"/>
      <c r="AA168" s="33"/>
      <c r="AB168" s="33"/>
      <c r="AC168" s="33"/>
      <c r="AD168" s="33"/>
      <c r="AE168" s="33"/>
      <c r="AT168" s="19" t="s">
        <v>318</v>
      </c>
      <c r="AU168" s="19" t="s">
        <v>89</v>
      </c>
    </row>
    <row r="169" s="13" customFormat="1">
      <c r="A169" s="13"/>
      <c r="B169" s="171"/>
      <c r="C169" s="13"/>
      <c r="D169" s="172" t="s">
        <v>156</v>
      </c>
      <c r="E169" s="173" t="s">
        <v>3</v>
      </c>
      <c r="F169" s="174" t="s">
        <v>1614</v>
      </c>
      <c r="G169" s="13"/>
      <c r="H169" s="175">
        <v>6</v>
      </c>
      <c r="I169" s="13"/>
      <c r="J169" s="13"/>
      <c r="K169" s="13"/>
      <c r="L169" s="171"/>
      <c r="M169" s="176"/>
      <c r="N169" s="177"/>
      <c r="O169" s="177"/>
      <c r="P169" s="177"/>
      <c r="Q169" s="177"/>
      <c r="R169" s="177"/>
      <c r="S169" s="177"/>
      <c r="T169" s="178"/>
      <c r="U169" s="13"/>
      <c r="V169" s="13"/>
      <c r="W169" s="13"/>
      <c r="X169" s="13"/>
      <c r="Y169" s="13"/>
      <c r="Z169" s="13"/>
      <c r="AA169" s="13"/>
      <c r="AB169" s="13"/>
      <c r="AC169" s="13"/>
      <c r="AD169" s="13"/>
      <c r="AE169" s="13"/>
      <c r="AT169" s="173" t="s">
        <v>156</v>
      </c>
      <c r="AU169" s="173" t="s">
        <v>89</v>
      </c>
      <c r="AV169" s="13" t="s">
        <v>89</v>
      </c>
      <c r="AW169" s="13" t="s">
        <v>41</v>
      </c>
      <c r="AX169" s="13" t="s">
        <v>79</v>
      </c>
      <c r="AY169" s="173" t="s">
        <v>142</v>
      </c>
    </row>
    <row r="170" s="14" customFormat="1">
      <c r="A170" s="14"/>
      <c r="B170" s="179"/>
      <c r="C170" s="14"/>
      <c r="D170" s="172" t="s">
        <v>156</v>
      </c>
      <c r="E170" s="180" t="s">
        <v>3</v>
      </c>
      <c r="F170" s="181" t="s">
        <v>158</v>
      </c>
      <c r="G170" s="14"/>
      <c r="H170" s="182">
        <v>6</v>
      </c>
      <c r="I170" s="14"/>
      <c r="J170" s="14"/>
      <c r="K170" s="14"/>
      <c r="L170" s="179"/>
      <c r="M170" s="183"/>
      <c r="N170" s="184"/>
      <c r="O170" s="184"/>
      <c r="P170" s="184"/>
      <c r="Q170" s="184"/>
      <c r="R170" s="184"/>
      <c r="S170" s="184"/>
      <c r="T170" s="185"/>
      <c r="U170" s="14"/>
      <c r="V170" s="14"/>
      <c r="W170" s="14"/>
      <c r="X170" s="14"/>
      <c r="Y170" s="14"/>
      <c r="Z170" s="14"/>
      <c r="AA170" s="14"/>
      <c r="AB170" s="14"/>
      <c r="AC170" s="14"/>
      <c r="AD170" s="14"/>
      <c r="AE170" s="14"/>
      <c r="AT170" s="180" t="s">
        <v>156</v>
      </c>
      <c r="AU170" s="180" t="s">
        <v>89</v>
      </c>
      <c r="AV170" s="14" t="s">
        <v>151</v>
      </c>
      <c r="AW170" s="14" t="s">
        <v>4</v>
      </c>
      <c r="AX170" s="14" t="s">
        <v>87</v>
      </c>
      <c r="AY170" s="180" t="s">
        <v>142</v>
      </c>
    </row>
    <row r="171" s="2" customFormat="1" ht="16.5" customHeight="1">
      <c r="A171" s="33"/>
      <c r="B171" s="158"/>
      <c r="C171" s="159" t="s">
        <v>241</v>
      </c>
      <c r="D171" s="159" t="s">
        <v>145</v>
      </c>
      <c r="E171" s="160" t="s">
        <v>1615</v>
      </c>
      <c r="F171" s="161" t="s">
        <v>1616</v>
      </c>
      <c r="G171" s="162" t="s">
        <v>148</v>
      </c>
      <c r="H171" s="163">
        <v>6</v>
      </c>
      <c r="I171" s="164">
        <v>1210</v>
      </c>
      <c r="J171" s="164">
        <f>ROUND(I171*H171,2)</f>
        <v>7260</v>
      </c>
      <c r="K171" s="161" t="s">
        <v>316</v>
      </c>
      <c r="L171" s="34"/>
      <c r="M171" s="165" t="s">
        <v>3</v>
      </c>
      <c r="N171" s="166" t="s">
        <v>52</v>
      </c>
      <c r="O171" s="167">
        <v>2.5600000000000001</v>
      </c>
      <c r="P171" s="167">
        <f>O171*H171</f>
        <v>15.359999999999999</v>
      </c>
      <c r="Q171" s="167">
        <v>0</v>
      </c>
      <c r="R171" s="167">
        <f>Q171*H171</f>
        <v>0</v>
      </c>
      <c r="S171" s="167">
        <v>0</v>
      </c>
      <c r="T171" s="168">
        <f>S171*H171</f>
        <v>0</v>
      </c>
      <c r="U171" s="33"/>
      <c r="V171" s="33"/>
      <c r="W171" s="33"/>
      <c r="X171" s="33"/>
      <c r="Y171" s="33"/>
      <c r="Z171" s="33"/>
      <c r="AA171" s="33"/>
      <c r="AB171" s="33"/>
      <c r="AC171" s="33"/>
      <c r="AD171" s="33"/>
      <c r="AE171" s="33"/>
      <c r="AR171" s="169" t="s">
        <v>225</v>
      </c>
      <c r="AT171" s="169" t="s">
        <v>145</v>
      </c>
      <c r="AU171" s="169" t="s">
        <v>89</v>
      </c>
      <c r="AY171" s="19" t="s">
        <v>142</v>
      </c>
      <c r="BE171" s="170">
        <f>IF(N171="základní",J171,0)</f>
        <v>0</v>
      </c>
      <c r="BF171" s="170">
        <f>IF(N171="snížená",J171,0)</f>
        <v>0</v>
      </c>
      <c r="BG171" s="170">
        <f>IF(N171="zákl. přenesená",J171,0)</f>
        <v>7260</v>
      </c>
      <c r="BH171" s="170">
        <f>IF(N171="sníž. přenesená",J171,0)</f>
        <v>0</v>
      </c>
      <c r="BI171" s="170">
        <f>IF(N171="nulová",J171,0)</f>
        <v>0</v>
      </c>
      <c r="BJ171" s="19" t="s">
        <v>151</v>
      </c>
      <c r="BK171" s="170">
        <f>ROUND(I171*H171,2)</f>
        <v>7260</v>
      </c>
      <c r="BL171" s="19" t="s">
        <v>225</v>
      </c>
      <c r="BM171" s="169" t="s">
        <v>1617</v>
      </c>
    </row>
    <row r="172" s="12" customFormat="1" ht="22.8" customHeight="1">
      <c r="A172" s="12"/>
      <c r="B172" s="146"/>
      <c r="C172" s="12"/>
      <c r="D172" s="147" t="s">
        <v>78</v>
      </c>
      <c r="E172" s="156" t="s">
        <v>1618</v>
      </c>
      <c r="F172" s="156" t="s">
        <v>1619</v>
      </c>
      <c r="G172" s="12"/>
      <c r="H172" s="12"/>
      <c r="I172" s="12"/>
      <c r="J172" s="157">
        <f>BK172</f>
        <v>37048.300000000003</v>
      </c>
      <c r="K172" s="12"/>
      <c r="L172" s="146"/>
      <c r="M172" s="150"/>
      <c r="N172" s="151"/>
      <c r="O172" s="151"/>
      <c r="P172" s="152">
        <f>SUM(P173:P218)</f>
        <v>39.177999999999997</v>
      </c>
      <c r="Q172" s="151"/>
      <c r="R172" s="152">
        <f>SUM(R173:R218)</f>
        <v>0.01363</v>
      </c>
      <c r="S172" s="151"/>
      <c r="T172" s="153">
        <f>SUM(T173:T218)</f>
        <v>0</v>
      </c>
      <c r="U172" s="12"/>
      <c r="V172" s="12"/>
      <c r="W172" s="12"/>
      <c r="X172" s="12"/>
      <c r="Y172" s="12"/>
      <c r="Z172" s="12"/>
      <c r="AA172" s="12"/>
      <c r="AB172" s="12"/>
      <c r="AC172" s="12"/>
      <c r="AD172" s="12"/>
      <c r="AE172" s="12"/>
      <c r="AR172" s="147" t="s">
        <v>89</v>
      </c>
      <c r="AT172" s="154" t="s">
        <v>78</v>
      </c>
      <c r="AU172" s="154" t="s">
        <v>87</v>
      </c>
      <c r="AY172" s="147" t="s">
        <v>142</v>
      </c>
      <c r="BK172" s="155">
        <f>SUM(BK173:BK218)</f>
        <v>37048.300000000003</v>
      </c>
    </row>
    <row r="173" s="2" customFormat="1" ht="16.5" customHeight="1">
      <c r="A173" s="33"/>
      <c r="B173" s="158"/>
      <c r="C173" s="159" t="s">
        <v>246</v>
      </c>
      <c r="D173" s="159" t="s">
        <v>145</v>
      </c>
      <c r="E173" s="160" t="s">
        <v>1620</v>
      </c>
      <c r="F173" s="161" t="s">
        <v>1621</v>
      </c>
      <c r="G173" s="162" t="s">
        <v>148</v>
      </c>
      <c r="H173" s="163">
        <v>2</v>
      </c>
      <c r="I173" s="164">
        <v>198</v>
      </c>
      <c r="J173" s="164">
        <f>ROUND(I173*H173,2)</f>
        <v>396</v>
      </c>
      <c r="K173" s="161" t="s">
        <v>316</v>
      </c>
      <c r="L173" s="34"/>
      <c r="M173" s="165" t="s">
        <v>3</v>
      </c>
      <c r="N173" s="166" t="s">
        <v>52</v>
      </c>
      <c r="O173" s="167">
        <v>0.45400000000000001</v>
      </c>
      <c r="P173" s="167">
        <f>O173*H173</f>
        <v>0.90800000000000003</v>
      </c>
      <c r="Q173" s="167">
        <v>0</v>
      </c>
      <c r="R173" s="167">
        <f>Q173*H173</f>
        <v>0</v>
      </c>
      <c r="S173" s="167">
        <v>0</v>
      </c>
      <c r="T173" s="168">
        <f>S173*H173</f>
        <v>0</v>
      </c>
      <c r="U173" s="33"/>
      <c r="V173" s="33"/>
      <c r="W173" s="33"/>
      <c r="X173" s="33"/>
      <c r="Y173" s="33"/>
      <c r="Z173" s="33"/>
      <c r="AA173" s="33"/>
      <c r="AB173" s="33"/>
      <c r="AC173" s="33"/>
      <c r="AD173" s="33"/>
      <c r="AE173" s="33"/>
      <c r="AR173" s="169" t="s">
        <v>225</v>
      </c>
      <c r="AT173" s="169" t="s">
        <v>145</v>
      </c>
      <c r="AU173" s="169" t="s">
        <v>89</v>
      </c>
      <c r="AY173" s="19" t="s">
        <v>142</v>
      </c>
      <c r="BE173" s="170">
        <f>IF(N173="základní",J173,0)</f>
        <v>0</v>
      </c>
      <c r="BF173" s="170">
        <f>IF(N173="snížená",J173,0)</f>
        <v>0</v>
      </c>
      <c r="BG173" s="170">
        <f>IF(N173="zákl. přenesená",J173,0)</f>
        <v>396</v>
      </c>
      <c r="BH173" s="170">
        <f>IF(N173="sníž. přenesená",J173,0)</f>
        <v>0</v>
      </c>
      <c r="BI173" s="170">
        <f>IF(N173="nulová",J173,0)</f>
        <v>0</v>
      </c>
      <c r="BJ173" s="19" t="s">
        <v>151</v>
      </c>
      <c r="BK173" s="170">
        <f>ROUND(I173*H173,2)</f>
        <v>396</v>
      </c>
      <c r="BL173" s="19" t="s">
        <v>225</v>
      </c>
      <c r="BM173" s="169" t="s">
        <v>1622</v>
      </c>
    </row>
    <row r="174" s="2" customFormat="1" ht="16.5" customHeight="1">
      <c r="A174" s="33"/>
      <c r="B174" s="158"/>
      <c r="C174" s="192" t="s">
        <v>8</v>
      </c>
      <c r="D174" s="192" t="s">
        <v>379</v>
      </c>
      <c r="E174" s="193" t="s">
        <v>1623</v>
      </c>
      <c r="F174" s="194" t="s">
        <v>1624</v>
      </c>
      <c r="G174" s="195" t="s">
        <v>148</v>
      </c>
      <c r="H174" s="196">
        <v>2</v>
      </c>
      <c r="I174" s="197">
        <v>1980</v>
      </c>
      <c r="J174" s="197">
        <f>ROUND(I174*H174,2)</f>
        <v>3960</v>
      </c>
      <c r="K174" s="194" t="s">
        <v>316</v>
      </c>
      <c r="L174" s="198"/>
      <c r="M174" s="199" t="s">
        <v>3</v>
      </c>
      <c r="N174" s="200" t="s">
        <v>52</v>
      </c>
      <c r="O174" s="167">
        <v>0</v>
      </c>
      <c r="P174" s="167">
        <f>O174*H174</f>
        <v>0</v>
      </c>
      <c r="Q174" s="167">
        <v>0.00017000000000000001</v>
      </c>
      <c r="R174" s="167">
        <f>Q174*H174</f>
        <v>0.00034000000000000002</v>
      </c>
      <c r="S174" s="167">
        <v>0</v>
      </c>
      <c r="T174" s="168">
        <f>S174*H174</f>
        <v>0</v>
      </c>
      <c r="U174" s="33"/>
      <c r="V174" s="33"/>
      <c r="W174" s="33"/>
      <c r="X174" s="33"/>
      <c r="Y174" s="33"/>
      <c r="Z174" s="33"/>
      <c r="AA174" s="33"/>
      <c r="AB174" s="33"/>
      <c r="AC174" s="33"/>
      <c r="AD174" s="33"/>
      <c r="AE174" s="33"/>
      <c r="AR174" s="169" t="s">
        <v>857</v>
      </c>
      <c r="AT174" s="169" t="s">
        <v>379</v>
      </c>
      <c r="AU174" s="169" t="s">
        <v>89</v>
      </c>
      <c r="AY174" s="19" t="s">
        <v>142</v>
      </c>
      <c r="BE174" s="170">
        <f>IF(N174="základní",J174,0)</f>
        <v>0</v>
      </c>
      <c r="BF174" s="170">
        <f>IF(N174="snížená",J174,0)</f>
        <v>0</v>
      </c>
      <c r="BG174" s="170">
        <f>IF(N174="zákl. přenesená",J174,0)</f>
        <v>3960</v>
      </c>
      <c r="BH174" s="170">
        <f>IF(N174="sníž. přenesená",J174,0)</f>
        <v>0</v>
      </c>
      <c r="BI174" s="170">
        <f>IF(N174="nulová",J174,0)</f>
        <v>0</v>
      </c>
      <c r="BJ174" s="19" t="s">
        <v>151</v>
      </c>
      <c r="BK174" s="170">
        <f>ROUND(I174*H174,2)</f>
        <v>3960</v>
      </c>
      <c r="BL174" s="19" t="s">
        <v>857</v>
      </c>
      <c r="BM174" s="169" t="s">
        <v>1625</v>
      </c>
    </row>
    <row r="175" s="2" customFormat="1" ht="16.5" customHeight="1">
      <c r="A175" s="33"/>
      <c r="B175" s="158"/>
      <c r="C175" s="159" t="s">
        <v>256</v>
      </c>
      <c r="D175" s="159" t="s">
        <v>145</v>
      </c>
      <c r="E175" s="160" t="s">
        <v>1626</v>
      </c>
      <c r="F175" s="161" t="s">
        <v>1627</v>
      </c>
      <c r="G175" s="162" t="s">
        <v>148</v>
      </c>
      <c r="H175" s="163">
        <v>30</v>
      </c>
      <c r="I175" s="164">
        <v>89.400000000000006</v>
      </c>
      <c r="J175" s="164">
        <f>ROUND(I175*H175,2)</f>
        <v>2682</v>
      </c>
      <c r="K175" s="161" t="s">
        <v>316</v>
      </c>
      <c r="L175" s="34"/>
      <c r="M175" s="165" t="s">
        <v>3</v>
      </c>
      <c r="N175" s="166" t="s">
        <v>52</v>
      </c>
      <c r="O175" s="167">
        <v>0.122</v>
      </c>
      <c r="P175" s="167">
        <f>O175*H175</f>
        <v>3.6600000000000001</v>
      </c>
      <c r="Q175" s="167">
        <v>0</v>
      </c>
      <c r="R175" s="167">
        <f>Q175*H175</f>
        <v>0</v>
      </c>
      <c r="S175" s="167">
        <v>0</v>
      </c>
      <c r="T175" s="168">
        <f>S175*H175</f>
        <v>0</v>
      </c>
      <c r="U175" s="33"/>
      <c r="V175" s="33"/>
      <c r="W175" s="33"/>
      <c r="X175" s="33"/>
      <c r="Y175" s="33"/>
      <c r="Z175" s="33"/>
      <c r="AA175" s="33"/>
      <c r="AB175" s="33"/>
      <c r="AC175" s="33"/>
      <c r="AD175" s="33"/>
      <c r="AE175" s="33"/>
      <c r="AR175" s="169" t="s">
        <v>501</v>
      </c>
      <c r="AT175" s="169" t="s">
        <v>145</v>
      </c>
      <c r="AU175" s="169" t="s">
        <v>89</v>
      </c>
      <c r="AY175" s="19" t="s">
        <v>142</v>
      </c>
      <c r="BE175" s="170">
        <f>IF(N175="základní",J175,0)</f>
        <v>0</v>
      </c>
      <c r="BF175" s="170">
        <f>IF(N175="snížená",J175,0)</f>
        <v>0</v>
      </c>
      <c r="BG175" s="170">
        <f>IF(N175="zákl. přenesená",J175,0)</f>
        <v>2682</v>
      </c>
      <c r="BH175" s="170">
        <f>IF(N175="sníž. přenesená",J175,0)</f>
        <v>0</v>
      </c>
      <c r="BI175" s="170">
        <f>IF(N175="nulová",J175,0)</f>
        <v>0</v>
      </c>
      <c r="BJ175" s="19" t="s">
        <v>151</v>
      </c>
      <c r="BK175" s="170">
        <f>ROUND(I175*H175,2)</f>
        <v>2682</v>
      </c>
      <c r="BL175" s="19" t="s">
        <v>501</v>
      </c>
      <c r="BM175" s="169" t="s">
        <v>1628</v>
      </c>
    </row>
    <row r="176" s="2" customFormat="1" ht="16.5" customHeight="1">
      <c r="A176" s="33"/>
      <c r="B176" s="158"/>
      <c r="C176" s="192" t="s">
        <v>260</v>
      </c>
      <c r="D176" s="192" t="s">
        <v>379</v>
      </c>
      <c r="E176" s="193" t="s">
        <v>1629</v>
      </c>
      <c r="F176" s="194" t="s">
        <v>1630</v>
      </c>
      <c r="G176" s="195" t="s">
        <v>148</v>
      </c>
      <c r="H176" s="196">
        <v>30</v>
      </c>
      <c r="I176" s="197">
        <v>10.800000000000001</v>
      </c>
      <c r="J176" s="197">
        <f>ROUND(I176*H176,2)</f>
        <v>324</v>
      </c>
      <c r="K176" s="194" t="s">
        <v>316</v>
      </c>
      <c r="L176" s="198"/>
      <c r="M176" s="199" t="s">
        <v>3</v>
      </c>
      <c r="N176" s="200" t="s">
        <v>52</v>
      </c>
      <c r="O176" s="167">
        <v>0</v>
      </c>
      <c r="P176" s="167">
        <f>O176*H176</f>
        <v>0</v>
      </c>
      <c r="Q176" s="167">
        <v>1.0000000000000001E-05</v>
      </c>
      <c r="R176" s="167">
        <f>Q176*H176</f>
        <v>0.00030000000000000003</v>
      </c>
      <c r="S176" s="167">
        <v>0</v>
      </c>
      <c r="T176" s="168">
        <f>S176*H176</f>
        <v>0</v>
      </c>
      <c r="U176" s="33"/>
      <c r="V176" s="33"/>
      <c r="W176" s="33"/>
      <c r="X176" s="33"/>
      <c r="Y176" s="33"/>
      <c r="Z176" s="33"/>
      <c r="AA176" s="33"/>
      <c r="AB176" s="33"/>
      <c r="AC176" s="33"/>
      <c r="AD176" s="33"/>
      <c r="AE176" s="33"/>
      <c r="AR176" s="169" t="s">
        <v>857</v>
      </c>
      <c r="AT176" s="169" t="s">
        <v>379</v>
      </c>
      <c r="AU176" s="169" t="s">
        <v>89</v>
      </c>
      <c r="AY176" s="19" t="s">
        <v>142</v>
      </c>
      <c r="BE176" s="170">
        <f>IF(N176="základní",J176,0)</f>
        <v>0</v>
      </c>
      <c r="BF176" s="170">
        <f>IF(N176="snížená",J176,0)</f>
        <v>0</v>
      </c>
      <c r="BG176" s="170">
        <f>IF(N176="zákl. přenesená",J176,0)</f>
        <v>324</v>
      </c>
      <c r="BH176" s="170">
        <f>IF(N176="sníž. přenesená",J176,0)</f>
        <v>0</v>
      </c>
      <c r="BI176" s="170">
        <f>IF(N176="nulová",J176,0)</f>
        <v>0</v>
      </c>
      <c r="BJ176" s="19" t="s">
        <v>151</v>
      </c>
      <c r="BK176" s="170">
        <f>ROUND(I176*H176,2)</f>
        <v>324</v>
      </c>
      <c r="BL176" s="19" t="s">
        <v>857</v>
      </c>
      <c r="BM176" s="169" t="s">
        <v>1631</v>
      </c>
    </row>
    <row r="177" s="2" customFormat="1">
      <c r="A177" s="33"/>
      <c r="B177" s="34"/>
      <c r="C177" s="33"/>
      <c r="D177" s="172" t="s">
        <v>217</v>
      </c>
      <c r="E177" s="33"/>
      <c r="F177" s="186" t="s">
        <v>1632</v>
      </c>
      <c r="G177" s="33"/>
      <c r="H177" s="33"/>
      <c r="I177" s="33"/>
      <c r="J177" s="33"/>
      <c r="K177" s="33"/>
      <c r="L177" s="34"/>
      <c r="M177" s="187"/>
      <c r="N177" s="188"/>
      <c r="O177" s="67"/>
      <c r="P177" s="67"/>
      <c r="Q177" s="67"/>
      <c r="R177" s="67"/>
      <c r="S177" s="67"/>
      <c r="T177" s="68"/>
      <c r="U177" s="33"/>
      <c r="V177" s="33"/>
      <c r="W177" s="33"/>
      <c r="X177" s="33"/>
      <c r="Y177" s="33"/>
      <c r="Z177" s="33"/>
      <c r="AA177" s="33"/>
      <c r="AB177" s="33"/>
      <c r="AC177" s="33"/>
      <c r="AD177" s="33"/>
      <c r="AE177" s="33"/>
      <c r="AT177" s="19" t="s">
        <v>217</v>
      </c>
      <c r="AU177" s="19" t="s">
        <v>89</v>
      </c>
    </row>
    <row r="178" s="2" customFormat="1" ht="24" customHeight="1">
      <c r="A178" s="33"/>
      <c r="B178" s="158"/>
      <c r="C178" s="159" t="s">
        <v>265</v>
      </c>
      <c r="D178" s="159" t="s">
        <v>145</v>
      </c>
      <c r="E178" s="160" t="s">
        <v>1633</v>
      </c>
      <c r="F178" s="161" t="s">
        <v>1634</v>
      </c>
      <c r="G178" s="162" t="s">
        <v>228</v>
      </c>
      <c r="H178" s="163">
        <v>2</v>
      </c>
      <c r="I178" s="164">
        <v>62.399999999999999</v>
      </c>
      <c r="J178" s="164">
        <f>ROUND(I178*H178,2)</f>
        <v>124.8</v>
      </c>
      <c r="K178" s="161" t="s">
        <v>316</v>
      </c>
      <c r="L178" s="34"/>
      <c r="M178" s="165" t="s">
        <v>3</v>
      </c>
      <c r="N178" s="166" t="s">
        <v>52</v>
      </c>
      <c r="O178" s="167">
        <v>0.17100000000000001</v>
      </c>
      <c r="P178" s="167">
        <f>O178*H178</f>
        <v>0.34200000000000003</v>
      </c>
      <c r="Q178" s="167">
        <v>0</v>
      </c>
      <c r="R178" s="167">
        <f>Q178*H178</f>
        <v>0</v>
      </c>
      <c r="S178" s="167">
        <v>0</v>
      </c>
      <c r="T178" s="168">
        <f>S178*H178</f>
        <v>0</v>
      </c>
      <c r="U178" s="33"/>
      <c r="V178" s="33"/>
      <c r="W178" s="33"/>
      <c r="X178" s="33"/>
      <c r="Y178" s="33"/>
      <c r="Z178" s="33"/>
      <c r="AA178" s="33"/>
      <c r="AB178" s="33"/>
      <c r="AC178" s="33"/>
      <c r="AD178" s="33"/>
      <c r="AE178" s="33"/>
      <c r="AR178" s="169" t="s">
        <v>501</v>
      </c>
      <c r="AT178" s="169" t="s">
        <v>145</v>
      </c>
      <c r="AU178" s="169" t="s">
        <v>89</v>
      </c>
      <c r="AY178" s="19" t="s">
        <v>142</v>
      </c>
      <c r="BE178" s="170">
        <f>IF(N178="základní",J178,0)</f>
        <v>0</v>
      </c>
      <c r="BF178" s="170">
        <f>IF(N178="snížená",J178,0)</f>
        <v>0</v>
      </c>
      <c r="BG178" s="170">
        <f>IF(N178="zákl. přenesená",J178,0)</f>
        <v>124.8</v>
      </c>
      <c r="BH178" s="170">
        <f>IF(N178="sníž. přenesená",J178,0)</f>
        <v>0</v>
      </c>
      <c r="BI178" s="170">
        <f>IF(N178="nulová",J178,0)</f>
        <v>0</v>
      </c>
      <c r="BJ178" s="19" t="s">
        <v>151</v>
      </c>
      <c r="BK178" s="170">
        <f>ROUND(I178*H178,2)</f>
        <v>124.8</v>
      </c>
      <c r="BL178" s="19" t="s">
        <v>501</v>
      </c>
      <c r="BM178" s="169" t="s">
        <v>1635</v>
      </c>
    </row>
    <row r="179" s="2" customFormat="1">
      <c r="A179" s="33"/>
      <c r="B179" s="34"/>
      <c r="C179" s="33"/>
      <c r="D179" s="172" t="s">
        <v>217</v>
      </c>
      <c r="E179" s="33"/>
      <c r="F179" s="186" t="s">
        <v>1636</v>
      </c>
      <c r="G179" s="33"/>
      <c r="H179" s="33"/>
      <c r="I179" s="33"/>
      <c r="J179" s="33"/>
      <c r="K179" s="33"/>
      <c r="L179" s="34"/>
      <c r="M179" s="187"/>
      <c r="N179" s="188"/>
      <c r="O179" s="67"/>
      <c r="P179" s="67"/>
      <c r="Q179" s="67"/>
      <c r="R179" s="67"/>
      <c r="S179" s="67"/>
      <c r="T179" s="68"/>
      <c r="U179" s="33"/>
      <c r="V179" s="33"/>
      <c r="W179" s="33"/>
      <c r="X179" s="33"/>
      <c r="Y179" s="33"/>
      <c r="Z179" s="33"/>
      <c r="AA179" s="33"/>
      <c r="AB179" s="33"/>
      <c r="AC179" s="33"/>
      <c r="AD179" s="33"/>
      <c r="AE179" s="33"/>
      <c r="AT179" s="19" t="s">
        <v>217</v>
      </c>
      <c r="AU179" s="19" t="s">
        <v>89</v>
      </c>
    </row>
    <row r="180" s="2" customFormat="1" ht="16.5" customHeight="1">
      <c r="A180" s="33"/>
      <c r="B180" s="158"/>
      <c r="C180" s="192" t="s">
        <v>269</v>
      </c>
      <c r="D180" s="192" t="s">
        <v>379</v>
      </c>
      <c r="E180" s="193" t="s">
        <v>1637</v>
      </c>
      <c r="F180" s="194" t="s">
        <v>1638</v>
      </c>
      <c r="G180" s="195" t="s">
        <v>228</v>
      </c>
      <c r="H180" s="196">
        <v>2</v>
      </c>
      <c r="I180" s="197">
        <v>68.799999999999997</v>
      </c>
      <c r="J180" s="197">
        <f>ROUND(I180*H180,2)</f>
        <v>137.59999999999999</v>
      </c>
      <c r="K180" s="194" t="s">
        <v>316</v>
      </c>
      <c r="L180" s="198"/>
      <c r="M180" s="199" t="s">
        <v>3</v>
      </c>
      <c r="N180" s="200" t="s">
        <v>52</v>
      </c>
      <c r="O180" s="167">
        <v>0</v>
      </c>
      <c r="P180" s="167">
        <f>O180*H180</f>
        <v>0</v>
      </c>
      <c r="Q180" s="167">
        <v>0.00058</v>
      </c>
      <c r="R180" s="167">
        <f>Q180*H180</f>
        <v>0.00116</v>
      </c>
      <c r="S180" s="167">
        <v>0</v>
      </c>
      <c r="T180" s="168">
        <f>S180*H180</f>
        <v>0</v>
      </c>
      <c r="U180" s="33"/>
      <c r="V180" s="33"/>
      <c r="W180" s="33"/>
      <c r="X180" s="33"/>
      <c r="Y180" s="33"/>
      <c r="Z180" s="33"/>
      <c r="AA180" s="33"/>
      <c r="AB180" s="33"/>
      <c r="AC180" s="33"/>
      <c r="AD180" s="33"/>
      <c r="AE180" s="33"/>
      <c r="AR180" s="169" t="s">
        <v>857</v>
      </c>
      <c r="AT180" s="169" t="s">
        <v>379</v>
      </c>
      <c r="AU180" s="169" t="s">
        <v>89</v>
      </c>
      <c r="AY180" s="19" t="s">
        <v>142</v>
      </c>
      <c r="BE180" s="170">
        <f>IF(N180="základní",J180,0)</f>
        <v>0</v>
      </c>
      <c r="BF180" s="170">
        <f>IF(N180="snížená",J180,0)</f>
        <v>0</v>
      </c>
      <c r="BG180" s="170">
        <f>IF(N180="zákl. přenesená",J180,0)</f>
        <v>137.59999999999999</v>
      </c>
      <c r="BH180" s="170">
        <f>IF(N180="sníž. přenesená",J180,0)</f>
        <v>0</v>
      </c>
      <c r="BI180" s="170">
        <f>IF(N180="nulová",J180,0)</f>
        <v>0</v>
      </c>
      <c r="BJ180" s="19" t="s">
        <v>151</v>
      </c>
      <c r="BK180" s="170">
        <f>ROUND(I180*H180,2)</f>
        <v>137.59999999999999</v>
      </c>
      <c r="BL180" s="19" t="s">
        <v>857</v>
      </c>
      <c r="BM180" s="169" t="s">
        <v>1639</v>
      </c>
    </row>
    <row r="181" s="2" customFormat="1">
      <c r="A181" s="33"/>
      <c r="B181" s="34"/>
      <c r="C181" s="33"/>
      <c r="D181" s="172" t="s">
        <v>217</v>
      </c>
      <c r="E181" s="33"/>
      <c r="F181" s="186" t="s">
        <v>1640</v>
      </c>
      <c r="G181" s="33"/>
      <c r="H181" s="33"/>
      <c r="I181" s="33"/>
      <c r="J181" s="33"/>
      <c r="K181" s="33"/>
      <c r="L181" s="34"/>
      <c r="M181" s="187"/>
      <c r="N181" s="188"/>
      <c r="O181" s="67"/>
      <c r="P181" s="67"/>
      <c r="Q181" s="67"/>
      <c r="R181" s="67"/>
      <c r="S181" s="67"/>
      <c r="T181" s="68"/>
      <c r="U181" s="33"/>
      <c r="V181" s="33"/>
      <c r="W181" s="33"/>
      <c r="X181" s="33"/>
      <c r="Y181" s="33"/>
      <c r="Z181" s="33"/>
      <c r="AA181" s="33"/>
      <c r="AB181" s="33"/>
      <c r="AC181" s="33"/>
      <c r="AD181" s="33"/>
      <c r="AE181" s="33"/>
      <c r="AT181" s="19" t="s">
        <v>217</v>
      </c>
      <c r="AU181" s="19" t="s">
        <v>89</v>
      </c>
    </row>
    <row r="182" s="2" customFormat="1" ht="16.5" customHeight="1">
      <c r="A182" s="33"/>
      <c r="B182" s="158"/>
      <c r="C182" s="192" t="s">
        <v>273</v>
      </c>
      <c r="D182" s="192" t="s">
        <v>379</v>
      </c>
      <c r="E182" s="193" t="s">
        <v>1641</v>
      </c>
      <c r="F182" s="194" t="s">
        <v>1642</v>
      </c>
      <c r="G182" s="195" t="s">
        <v>228</v>
      </c>
      <c r="H182" s="196">
        <v>1</v>
      </c>
      <c r="I182" s="197">
        <v>16.100000000000001</v>
      </c>
      <c r="J182" s="197">
        <f>ROUND(I182*H182,2)</f>
        <v>16.100000000000001</v>
      </c>
      <c r="K182" s="194" t="s">
        <v>316</v>
      </c>
      <c r="L182" s="198"/>
      <c r="M182" s="199" t="s">
        <v>3</v>
      </c>
      <c r="N182" s="200" t="s">
        <v>52</v>
      </c>
      <c r="O182" s="167">
        <v>0</v>
      </c>
      <c r="P182" s="167">
        <f>O182*H182</f>
        <v>0</v>
      </c>
      <c r="Q182" s="167">
        <v>6.9999999999999994E-05</v>
      </c>
      <c r="R182" s="167">
        <f>Q182*H182</f>
        <v>6.9999999999999994E-05</v>
      </c>
      <c r="S182" s="167">
        <v>0</v>
      </c>
      <c r="T182" s="168">
        <f>S182*H182</f>
        <v>0</v>
      </c>
      <c r="U182" s="33"/>
      <c r="V182" s="33"/>
      <c r="W182" s="33"/>
      <c r="X182" s="33"/>
      <c r="Y182" s="33"/>
      <c r="Z182" s="33"/>
      <c r="AA182" s="33"/>
      <c r="AB182" s="33"/>
      <c r="AC182" s="33"/>
      <c r="AD182" s="33"/>
      <c r="AE182" s="33"/>
      <c r="AR182" s="169" t="s">
        <v>857</v>
      </c>
      <c r="AT182" s="169" t="s">
        <v>379</v>
      </c>
      <c r="AU182" s="169" t="s">
        <v>89</v>
      </c>
      <c r="AY182" s="19" t="s">
        <v>142</v>
      </c>
      <c r="BE182" s="170">
        <f>IF(N182="základní",J182,0)</f>
        <v>0</v>
      </c>
      <c r="BF182" s="170">
        <f>IF(N182="snížená",J182,0)</f>
        <v>0</v>
      </c>
      <c r="BG182" s="170">
        <f>IF(N182="zákl. přenesená",J182,0)</f>
        <v>16.100000000000001</v>
      </c>
      <c r="BH182" s="170">
        <f>IF(N182="sníž. přenesená",J182,0)</f>
        <v>0</v>
      </c>
      <c r="BI182" s="170">
        <f>IF(N182="nulová",J182,0)</f>
        <v>0</v>
      </c>
      <c r="BJ182" s="19" t="s">
        <v>151</v>
      </c>
      <c r="BK182" s="170">
        <f>ROUND(I182*H182,2)</f>
        <v>16.100000000000001</v>
      </c>
      <c r="BL182" s="19" t="s">
        <v>857</v>
      </c>
      <c r="BM182" s="169" t="s">
        <v>1643</v>
      </c>
    </row>
    <row r="183" s="2" customFormat="1">
      <c r="A183" s="33"/>
      <c r="B183" s="34"/>
      <c r="C183" s="33"/>
      <c r="D183" s="172" t="s">
        <v>217</v>
      </c>
      <c r="E183" s="33"/>
      <c r="F183" s="186" t="s">
        <v>1644</v>
      </c>
      <c r="G183" s="33"/>
      <c r="H183" s="33"/>
      <c r="I183" s="33"/>
      <c r="J183" s="33"/>
      <c r="K183" s="33"/>
      <c r="L183" s="34"/>
      <c r="M183" s="187"/>
      <c r="N183" s="188"/>
      <c r="O183" s="67"/>
      <c r="P183" s="67"/>
      <c r="Q183" s="67"/>
      <c r="R183" s="67"/>
      <c r="S183" s="67"/>
      <c r="T183" s="68"/>
      <c r="U183" s="33"/>
      <c r="V183" s="33"/>
      <c r="W183" s="33"/>
      <c r="X183" s="33"/>
      <c r="Y183" s="33"/>
      <c r="Z183" s="33"/>
      <c r="AA183" s="33"/>
      <c r="AB183" s="33"/>
      <c r="AC183" s="33"/>
      <c r="AD183" s="33"/>
      <c r="AE183" s="33"/>
      <c r="AT183" s="19" t="s">
        <v>217</v>
      </c>
      <c r="AU183" s="19" t="s">
        <v>89</v>
      </c>
    </row>
    <row r="184" s="2" customFormat="1" ht="16.5" customHeight="1">
      <c r="A184" s="33"/>
      <c r="B184" s="158"/>
      <c r="C184" s="192" t="s">
        <v>277</v>
      </c>
      <c r="D184" s="192" t="s">
        <v>379</v>
      </c>
      <c r="E184" s="193" t="s">
        <v>1645</v>
      </c>
      <c r="F184" s="194" t="s">
        <v>1646</v>
      </c>
      <c r="G184" s="195" t="s">
        <v>228</v>
      </c>
      <c r="H184" s="196">
        <v>30</v>
      </c>
      <c r="I184" s="197">
        <v>9.0700000000000003</v>
      </c>
      <c r="J184" s="197">
        <f>ROUND(I184*H184,2)</f>
        <v>272.10000000000002</v>
      </c>
      <c r="K184" s="194" t="s">
        <v>316</v>
      </c>
      <c r="L184" s="198"/>
      <c r="M184" s="199" t="s">
        <v>3</v>
      </c>
      <c r="N184" s="200" t="s">
        <v>52</v>
      </c>
      <c r="O184" s="167">
        <v>0</v>
      </c>
      <c r="P184" s="167">
        <f>O184*H184</f>
        <v>0</v>
      </c>
      <c r="Q184" s="167">
        <v>5.0000000000000002E-05</v>
      </c>
      <c r="R184" s="167">
        <f>Q184*H184</f>
        <v>0.0015</v>
      </c>
      <c r="S184" s="167">
        <v>0</v>
      </c>
      <c r="T184" s="168">
        <f>S184*H184</f>
        <v>0</v>
      </c>
      <c r="U184" s="33"/>
      <c r="V184" s="33"/>
      <c r="W184" s="33"/>
      <c r="X184" s="33"/>
      <c r="Y184" s="33"/>
      <c r="Z184" s="33"/>
      <c r="AA184" s="33"/>
      <c r="AB184" s="33"/>
      <c r="AC184" s="33"/>
      <c r="AD184" s="33"/>
      <c r="AE184" s="33"/>
      <c r="AR184" s="169" t="s">
        <v>857</v>
      </c>
      <c r="AT184" s="169" t="s">
        <v>379</v>
      </c>
      <c r="AU184" s="169" t="s">
        <v>89</v>
      </c>
      <c r="AY184" s="19" t="s">
        <v>142</v>
      </c>
      <c r="BE184" s="170">
        <f>IF(N184="základní",J184,0)</f>
        <v>0</v>
      </c>
      <c r="BF184" s="170">
        <f>IF(N184="snížená",J184,0)</f>
        <v>0</v>
      </c>
      <c r="BG184" s="170">
        <f>IF(N184="zákl. přenesená",J184,0)</f>
        <v>272.10000000000002</v>
      </c>
      <c r="BH184" s="170">
        <f>IF(N184="sníž. přenesená",J184,0)</f>
        <v>0</v>
      </c>
      <c r="BI184" s="170">
        <f>IF(N184="nulová",J184,0)</f>
        <v>0</v>
      </c>
      <c r="BJ184" s="19" t="s">
        <v>151</v>
      </c>
      <c r="BK184" s="170">
        <f>ROUND(I184*H184,2)</f>
        <v>272.10000000000002</v>
      </c>
      <c r="BL184" s="19" t="s">
        <v>857</v>
      </c>
      <c r="BM184" s="169" t="s">
        <v>1647</v>
      </c>
    </row>
    <row r="185" s="2" customFormat="1">
      <c r="A185" s="33"/>
      <c r="B185" s="34"/>
      <c r="C185" s="33"/>
      <c r="D185" s="172" t="s">
        <v>217</v>
      </c>
      <c r="E185" s="33"/>
      <c r="F185" s="186" t="s">
        <v>1648</v>
      </c>
      <c r="G185" s="33"/>
      <c r="H185" s="33"/>
      <c r="I185" s="33"/>
      <c r="J185" s="33"/>
      <c r="K185" s="33"/>
      <c r="L185" s="34"/>
      <c r="M185" s="187"/>
      <c r="N185" s="188"/>
      <c r="O185" s="67"/>
      <c r="P185" s="67"/>
      <c r="Q185" s="67"/>
      <c r="R185" s="67"/>
      <c r="S185" s="67"/>
      <c r="T185" s="68"/>
      <c r="U185" s="33"/>
      <c r="V185" s="33"/>
      <c r="W185" s="33"/>
      <c r="X185" s="33"/>
      <c r="Y185" s="33"/>
      <c r="Z185" s="33"/>
      <c r="AA185" s="33"/>
      <c r="AB185" s="33"/>
      <c r="AC185" s="33"/>
      <c r="AD185" s="33"/>
      <c r="AE185" s="33"/>
      <c r="AT185" s="19" t="s">
        <v>217</v>
      </c>
      <c r="AU185" s="19" t="s">
        <v>89</v>
      </c>
    </row>
    <row r="186" s="2" customFormat="1" ht="16.5" customHeight="1">
      <c r="A186" s="33"/>
      <c r="B186" s="158"/>
      <c r="C186" s="192" t="s">
        <v>281</v>
      </c>
      <c r="D186" s="192" t="s">
        <v>379</v>
      </c>
      <c r="E186" s="193" t="s">
        <v>1649</v>
      </c>
      <c r="F186" s="194" t="s">
        <v>1650</v>
      </c>
      <c r="G186" s="195" t="s">
        <v>148</v>
      </c>
      <c r="H186" s="196">
        <v>4</v>
      </c>
      <c r="I186" s="197">
        <v>36</v>
      </c>
      <c r="J186" s="197">
        <f>ROUND(I186*H186,2)</f>
        <v>144</v>
      </c>
      <c r="K186" s="194" t="s">
        <v>316</v>
      </c>
      <c r="L186" s="198"/>
      <c r="M186" s="199" t="s">
        <v>3</v>
      </c>
      <c r="N186" s="200" t="s">
        <v>52</v>
      </c>
      <c r="O186" s="167">
        <v>0</v>
      </c>
      <c r="P186" s="167">
        <f>O186*H186</f>
        <v>0</v>
      </c>
      <c r="Q186" s="167">
        <v>3.0000000000000001E-05</v>
      </c>
      <c r="R186" s="167">
        <f>Q186*H186</f>
        <v>0.00012</v>
      </c>
      <c r="S186" s="167">
        <v>0</v>
      </c>
      <c r="T186" s="168">
        <f>S186*H186</f>
        <v>0</v>
      </c>
      <c r="U186" s="33"/>
      <c r="V186" s="33"/>
      <c r="W186" s="33"/>
      <c r="X186" s="33"/>
      <c r="Y186" s="33"/>
      <c r="Z186" s="33"/>
      <c r="AA186" s="33"/>
      <c r="AB186" s="33"/>
      <c r="AC186" s="33"/>
      <c r="AD186" s="33"/>
      <c r="AE186" s="33"/>
      <c r="AR186" s="169" t="s">
        <v>857</v>
      </c>
      <c r="AT186" s="169" t="s">
        <v>379</v>
      </c>
      <c r="AU186" s="169" t="s">
        <v>89</v>
      </c>
      <c r="AY186" s="19" t="s">
        <v>142</v>
      </c>
      <c r="BE186" s="170">
        <f>IF(N186="základní",J186,0)</f>
        <v>0</v>
      </c>
      <c r="BF186" s="170">
        <f>IF(N186="snížená",J186,0)</f>
        <v>0</v>
      </c>
      <c r="BG186" s="170">
        <f>IF(N186="zákl. přenesená",J186,0)</f>
        <v>144</v>
      </c>
      <c r="BH186" s="170">
        <f>IF(N186="sníž. přenesená",J186,0)</f>
        <v>0</v>
      </c>
      <c r="BI186" s="170">
        <f>IF(N186="nulová",J186,0)</f>
        <v>0</v>
      </c>
      <c r="BJ186" s="19" t="s">
        <v>151</v>
      </c>
      <c r="BK186" s="170">
        <f>ROUND(I186*H186,2)</f>
        <v>144</v>
      </c>
      <c r="BL186" s="19" t="s">
        <v>857</v>
      </c>
      <c r="BM186" s="169" t="s">
        <v>1651</v>
      </c>
    </row>
    <row r="187" s="2" customFormat="1">
      <c r="A187" s="33"/>
      <c r="B187" s="34"/>
      <c r="C187" s="33"/>
      <c r="D187" s="172" t="s">
        <v>217</v>
      </c>
      <c r="E187" s="33"/>
      <c r="F187" s="186" t="s">
        <v>1652</v>
      </c>
      <c r="G187" s="33"/>
      <c r="H187" s="33"/>
      <c r="I187" s="33"/>
      <c r="J187" s="33"/>
      <c r="K187" s="33"/>
      <c r="L187" s="34"/>
      <c r="M187" s="187"/>
      <c r="N187" s="188"/>
      <c r="O187" s="67"/>
      <c r="P187" s="67"/>
      <c r="Q187" s="67"/>
      <c r="R187" s="67"/>
      <c r="S187" s="67"/>
      <c r="T187" s="68"/>
      <c r="U187" s="33"/>
      <c r="V187" s="33"/>
      <c r="W187" s="33"/>
      <c r="X187" s="33"/>
      <c r="Y187" s="33"/>
      <c r="Z187" s="33"/>
      <c r="AA187" s="33"/>
      <c r="AB187" s="33"/>
      <c r="AC187" s="33"/>
      <c r="AD187" s="33"/>
      <c r="AE187" s="33"/>
      <c r="AT187" s="19" t="s">
        <v>217</v>
      </c>
      <c r="AU187" s="19" t="s">
        <v>89</v>
      </c>
    </row>
    <row r="188" s="2" customFormat="1" ht="24" customHeight="1">
      <c r="A188" s="33"/>
      <c r="B188" s="158"/>
      <c r="C188" s="159" t="s">
        <v>287</v>
      </c>
      <c r="D188" s="159" t="s">
        <v>145</v>
      </c>
      <c r="E188" s="160" t="s">
        <v>1653</v>
      </c>
      <c r="F188" s="161" t="s">
        <v>1654</v>
      </c>
      <c r="G188" s="162" t="s">
        <v>228</v>
      </c>
      <c r="H188" s="163">
        <v>25</v>
      </c>
      <c r="I188" s="164">
        <v>69.700000000000003</v>
      </c>
      <c r="J188" s="164">
        <f>ROUND(I188*H188,2)</f>
        <v>1742.5</v>
      </c>
      <c r="K188" s="161" t="s">
        <v>316</v>
      </c>
      <c r="L188" s="34"/>
      <c r="M188" s="165" t="s">
        <v>3</v>
      </c>
      <c r="N188" s="166" t="s">
        <v>52</v>
      </c>
      <c r="O188" s="167">
        <v>0.191</v>
      </c>
      <c r="P188" s="167">
        <f>O188*H188</f>
        <v>4.7750000000000004</v>
      </c>
      <c r="Q188" s="167">
        <v>0</v>
      </c>
      <c r="R188" s="167">
        <f>Q188*H188</f>
        <v>0</v>
      </c>
      <c r="S188" s="167">
        <v>0</v>
      </c>
      <c r="T188" s="168">
        <f>S188*H188</f>
        <v>0</v>
      </c>
      <c r="U188" s="33"/>
      <c r="V188" s="33"/>
      <c r="W188" s="33"/>
      <c r="X188" s="33"/>
      <c r="Y188" s="33"/>
      <c r="Z188" s="33"/>
      <c r="AA188" s="33"/>
      <c r="AB188" s="33"/>
      <c r="AC188" s="33"/>
      <c r="AD188" s="33"/>
      <c r="AE188" s="33"/>
      <c r="AR188" s="169" t="s">
        <v>225</v>
      </c>
      <c r="AT188" s="169" t="s">
        <v>145</v>
      </c>
      <c r="AU188" s="169" t="s">
        <v>89</v>
      </c>
      <c r="AY188" s="19" t="s">
        <v>142</v>
      </c>
      <c r="BE188" s="170">
        <f>IF(N188="základní",J188,0)</f>
        <v>0</v>
      </c>
      <c r="BF188" s="170">
        <f>IF(N188="snížená",J188,0)</f>
        <v>0</v>
      </c>
      <c r="BG188" s="170">
        <f>IF(N188="zákl. přenesená",J188,0)</f>
        <v>1742.5</v>
      </c>
      <c r="BH188" s="170">
        <f>IF(N188="sníž. přenesená",J188,0)</f>
        <v>0</v>
      </c>
      <c r="BI188" s="170">
        <f>IF(N188="nulová",J188,0)</f>
        <v>0</v>
      </c>
      <c r="BJ188" s="19" t="s">
        <v>151</v>
      </c>
      <c r="BK188" s="170">
        <f>ROUND(I188*H188,2)</f>
        <v>1742.5</v>
      </c>
      <c r="BL188" s="19" t="s">
        <v>225</v>
      </c>
      <c r="BM188" s="169" t="s">
        <v>1655</v>
      </c>
    </row>
    <row r="189" s="2" customFormat="1" ht="16.5" customHeight="1">
      <c r="A189" s="33"/>
      <c r="B189" s="158"/>
      <c r="C189" s="192" t="s">
        <v>294</v>
      </c>
      <c r="D189" s="192" t="s">
        <v>379</v>
      </c>
      <c r="E189" s="193" t="s">
        <v>1656</v>
      </c>
      <c r="F189" s="194" t="s">
        <v>1657</v>
      </c>
      <c r="G189" s="195" t="s">
        <v>228</v>
      </c>
      <c r="H189" s="196">
        <v>25</v>
      </c>
      <c r="I189" s="197">
        <v>16</v>
      </c>
      <c r="J189" s="197">
        <f>ROUND(I189*H189,2)</f>
        <v>400</v>
      </c>
      <c r="K189" s="194" t="s">
        <v>316</v>
      </c>
      <c r="L189" s="198"/>
      <c r="M189" s="199" t="s">
        <v>3</v>
      </c>
      <c r="N189" s="200" t="s">
        <v>52</v>
      </c>
      <c r="O189" s="167">
        <v>0</v>
      </c>
      <c r="P189" s="167">
        <f>O189*H189</f>
        <v>0</v>
      </c>
      <c r="Q189" s="167">
        <v>0.00012999999999999999</v>
      </c>
      <c r="R189" s="167">
        <f>Q189*H189</f>
        <v>0.0032499999999999999</v>
      </c>
      <c r="S189" s="167">
        <v>0</v>
      </c>
      <c r="T189" s="168">
        <f>S189*H189</f>
        <v>0</v>
      </c>
      <c r="U189" s="33"/>
      <c r="V189" s="33"/>
      <c r="W189" s="33"/>
      <c r="X189" s="33"/>
      <c r="Y189" s="33"/>
      <c r="Z189" s="33"/>
      <c r="AA189" s="33"/>
      <c r="AB189" s="33"/>
      <c r="AC189" s="33"/>
      <c r="AD189" s="33"/>
      <c r="AE189" s="33"/>
      <c r="AR189" s="169" t="s">
        <v>464</v>
      </c>
      <c r="AT189" s="169" t="s">
        <v>379</v>
      </c>
      <c r="AU189" s="169" t="s">
        <v>89</v>
      </c>
      <c r="AY189" s="19" t="s">
        <v>142</v>
      </c>
      <c r="BE189" s="170">
        <f>IF(N189="základní",J189,0)</f>
        <v>0</v>
      </c>
      <c r="BF189" s="170">
        <f>IF(N189="snížená",J189,0)</f>
        <v>0</v>
      </c>
      <c r="BG189" s="170">
        <f>IF(N189="zákl. přenesená",J189,0)</f>
        <v>400</v>
      </c>
      <c r="BH189" s="170">
        <f>IF(N189="sníž. přenesená",J189,0)</f>
        <v>0</v>
      </c>
      <c r="BI189" s="170">
        <f>IF(N189="nulová",J189,0)</f>
        <v>0</v>
      </c>
      <c r="BJ189" s="19" t="s">
        <v>151</v>
      </c>
      <c r="BK189" s="170">
        <f>ROUND(I189*H189,2)</f>
        <v>400</v>
      </c>
      <c r="BL189" s="19" t="s">
        <v>225</v>
      </c>
      <c r="BM189" s="169" t="s">
        <v>1658</v>
      </c>
    </row>
    <row r="190" s="2" customFormat="1" ht="24" customHeight="1">
      <c r="A190" s="33"/>
      <c r="B190" s="158"/>
      <c r="C190" s="159" t="s">
        <v>458</v>
      </c>
      <c r="D190" s="159" t="s">
        <v>145</v>
      </c>
      <c r="E190" s="160" t="s">
        <v>1659</v>
      </c>
      <c r="F190" s="161" t="s">
        <v>1660</v>
      </c>
      <c r="G190" s="162" t="s">
        <v>148</v>
      </c>
      <c r="H190" s="163">
        <v>3</v>
      </c>
      <c r="I190" s="164">
        <v>246</v>
      </c>
      <c r="J190" s="164">
        <f>ROUND(I190*H190,2)</f>
        <v>738</v>
      </c>
      <c r="K190" s="161" t="s">
        <v>316</v>
      </c>
      <c r="L190" s="34"/>
      <c r="M190" s="165" t="s">
        <v>3</v>
      </c>
      <c r="N190" s="166" t="s">
        <v>52</v>
      </c>
      <c r="O190" s="167">
        <v>0.67500000000000004</v>
      </c>
      <c r="P190" s="167">
        <f>O190*H190</f>
        <v>2.0250000000000004</v>
      </c>
      <c r="Q190" s="167">
        <v>0</v>
      </c>
      <c r="R190" s="167">
        <f>Q190*H190</f>
        <v>0</v>
      </c>
      <c r="S190" s="167">
        <v>0</v>
      </c>
      <c r="T190" s="168">
        <f>S190*H190</f>
        <v>0</v>
      </c>
      <c r="U190" s="33"/>
      <c r="V190" s="33"/>
      <c r="W190" s="33"/>
      <c r="X190" s="33"/>
      <c r="Y190" s="33"/>
      <c r="Z190" s="33"/>
      <c r="AA190" s="33"/>
      <c r="AB190" s="33"/>
      <c r="AC190" s="33"/>
      <c r="AD190" s="33"/>
      <c r="AE190" s="33"/>
      <c r="AR190" s="169" t="s">
        <v>225</v>
      </c>
      <c r="AT190" s="169" t="s">
        <v>145</v>
      </c>
      <c r="AU190" s="169" t="s">
        <v>89</v>
      </c>
      <c r="AY190" s="19" t="s">
        <v>142</v>
      </c>
      <c r="BE190" s="170">
        <f>IF(N190="základní",J190,0)</f>
        <v>0</v>
      </c>
      <c r="BF190" s="170">
        <f>IF(N190="snížená",J190,0)</f>
        <v>0</v>
      </c>
      <c r="BG190" s="170">
        <f>IF(N190="zákl. přenesená",J190,0)</f>
        <v>738</v>
      </c>
      <c r="BH190" s="170">
        <f>IF(N190="sníž. přenesená",J190,0)</f>
        <v>0</v>
      </c>
      <c r="BI190" s="170">
        <f>IF(N190="nulová",J190,0)</f>
        <v>0</v>
      </c>
      <c r="BJ190" s="19" t="s">
        <v>151</v>
      </c>
      <c r="BK190" s="170">
        <f>ROUND(I190*H190,2)</f>
        <v>738</v>
      </c>
      <c r="BL190" s="19" t="s">
        <v>225</v>
      </c>
      <c r="BM190" s="169" t="s">
        <v>1661</v>
      </c>
    </row>
    <row r="191" s="2" customFormat="1" ht="24" customHeight="1">
      <c r="A191" s="33"/>
      <c r="B191" s="158"/>
      <c r="C191" s="192" t="s">
        <v>464</v>
      </c>
      <c r="D191" s="192" t="s">
        <v>379</v>
      </c>
      <c r="E191" s="193" t="s">
        <v>1662</v>
      </c>
      <c r="F191" s="194" t="s">
        <v>1663</v>
      </c>
      <c r="G191" s="195" t="s">
        <v>148</v>
      </c>
      <c r="H191" s="196">
        <v>3</v>
      </c>
      <c r="I191" s="197">
        <v>90</v>
      </c>
      <c r="J191" s="197">
        <f>ROUND(I191*H191,2)</f>
        <v>270</v>
      </c>
      <c r="K191" s="194" t="s">
        <v>3</v>
      </c>
      <c r="L191" s="198"/>
      <c r="M191" s="199" t="s">
        <v>3</v>
      </c>
      <c r="N191" s="200" t="s">
        <v>52</v>
      </c>
      <c r="O191" s="167">
        <v>0</v>
      </c>
      <c r="P191" s="167">
        <f>O191*H191</f>
        <v>0</v>
      </c>
      <c r="Q191" s="167">
        <v>0.00038999999999999999</v>
      </c>
      <c r="R191" s="167">
        <f>Q191*H191</f>
        <v>0.00117</v>
      </c>
      <c r="S191" s="167">
        <v>0</v>
      </c>
      <c r="T191" s="168">
        <f>S191*H191</f>
        <v>0</v>
      </c>
      <c r="U191" s="33"/>
      <c r="V191" s="33"/>
      <c r="W191" s="33"/>
      <c r="X191" s="33"/>
      <c r="Y191" s="33"/>
      <c r="Z191" s="33"/>
      <c r="AA191" s="33"/>
      <c r="AB191" s="33"/>
      <c r="AC191" s="33"/>
      <c r="AD191" s="33"/>
      <c r="AE191" s="33"/>
      <c r="AR191" s="169" t="s">
        <v>464</v>
      </c>
      <c r="AT191" s="169" t="s">
        <v>379</v>
      </c>
      <c r="AU191" s="169" t="s">
        <v>89</v>
      </c>
      <c r="AY191" s="19" t="s">
        <v>142</v>
      </c>
      <c r="BE191" s="170">
        <f>IF(N191="základní",J191,0)</f>
        <v>0</v>
      </c>
      <c r="BF191" s="170">
        <f>IF(N191="snížená",J191,0)</f>
        <v>0</v>
      </c>
      <c r="BG191" s="170">
        <f>IF(N191="zákl. přenesená",J191,0)</f>
        <v>270</v>
      </c>
      <c r="BH191" s="170">
        <f>IF(N191="sníž. přenesená",J191,0)</f>
        <v>0</v>
      </c>
      <c r="BI191" s="170">
        <f>IF(N191="nulová",J191,0)</f>
        <v>0</v>
      </c>
      <c r="BJ191" s="19" t="s">
        <v>151</v>
      </c>
      <c r="BK191" s="170">
        <f>ROUND(I191*H191,2)</f>
        <v>270</v>
      </c>
      <c r="BL191" s="19" t="s">
        <v>225</v>
      </c>
      <c r="BM191" s="169" t="s">
        <v>1664</v>
      </c>
    </row>
    <row r="192" s="2" customFormat="1" ht="24" customHeight="1">
      <c r="A192" s="33"/>
      <c r="B192" s="158"/>
      <c r="C192" s="159" t="s">
        <v>468</v>
      </c>
      <c r="D192" s="159" t="s">
        <v>145</v>
      </c>
      <c r="E192" s="160" t="s">
        <v>1665</v>
      </c>
      <c r="F192" s="161" t="s">
        <v>1666</v>
      </c>
      <c r="G192" s="162" t="s">
        <v>148</v>
      </c>
      <c r="H192" s="163">
        <v>2</v>
      </c>
      <c r="I192" s="164">
        <v>208</v>
      </c>
      <c r="J192" s="164">
        <f>ROUND(I192*H192,2)</f>
        <v>416</v>
      </c>
      <c r="K192" s="161" t="s">
        <v>316</v>
      </c>
      <c r="L192" s="34"/>
      <c r="M192" s="165" t="s">
        <v>3</v>
      </c>
      <c r="N192" s="166" t="s">
        <v>52</v>
      </c>
      <c r="O192" s="167">
        <v>0.56899999999999995</v>
      </c>
      <c r="P192" s="167">
        <f>O192*H192</f>
        <v>1.1379999999999999</v>
      </c>
      <c r="Q192" s="167">
        <v>0</v>
      </c>
      <c r="R192" s="167">
        <f>Q192*H192</f>
        <v>0</v>
      </c>
      <c r="S192" s="167">
        <v>0</v>
      </c>
      <c r="T192" s="168">
        <f>S192*H192</f>
        <v>0</v>
      </c>
      <c r="U192" s="33"/>
      <c r="V192" s="33"/>
      <c r="W192" s="33"/>
      <c r="X192" s="33"/>
      <c r="Y192" s="33"/>
      <c r="Z192" s="33"/>
      <c r="AA192" s="33"/>
      <c r="AB192" s="33"/>
      <c r="AC192" s="33"/>
      <c r="AD192" s="33"/>
      <c r="AE192" s="33"/>
      <c r="AR192" s="169" t="s">
        <v>225</v>
      </c>
      <c r="AT192" s="169" t="s">
        <v>145</v>
      </c>
      <c r="AU192" s="169" t="s">
        <v>89</v>
      </c>
      <c r="AY192" s="19" t="s">
        <v>142</v>
      </c>
      <c r="BE192" s="170">
        <f>IF(N192="základní",J192,0)</f>
        <v>0</v>
      </c>
      <c r="BF192" s="170">
        <f>IF(N192="snížená",J192,0)</f>
        <v>0</v>
      </c>
      <c r="BG192" s="170">
        <f>IF(N192="zákl. přenesená",J192,0)</f>
        <v>416</v>
      </c>
      <c r="BH192" s="170">
        <f>IF(N192="sníž. přenesená",J192,0)</f>
        <v>0</v>
      </c>
      <c r="BI192" s="170">
        <f>IF(N192="nulová",J192,0)</f>
        <v>0</v>
      </c>
      <c r="BJ192" s="19" t="s">
        <v>151</v>
      </c>
      <c r="BK192" s="170">
        <f>ROUND(I192*H192,2)</f>
        <v>416</v>
      </c>
      <c r="BL192" s="19" t="s">
        <v>225</v>
      </c>
      <c r="BM192" s="169" t="s">
        <v>1667</v>
      </c>
    </row>
    <row r="193" s="2" customFormat="1" ht="16.5" customHeight="1">
      <c r="A193" s="33"/>
      <c r="B193" s="158"/>
      <c r="C193" s="192" t="s">
        <v>472</v>
      </c>
      <c r="D193" s="192" t="s">
        <v>379</v>
      </c>
      <c r="E193" s="193" t="s">
        <v>1668</v>
      </c>
      <c r="F193" s="194" t="s">
        <v>1669</v>
      </c>
      <c r="G193" s="195" t="s">
        <v>148</v>
      </c>
      <c r="H193" s="196">
        <v>2</v>
      </c>
      <c r="I193" s="197">
        <v>97.599999999999994</v>
      </c>
      <c r="J193" s="197">
        <f>ROUND(I193*H193,2)</f>
        <v>195.19999999999999</v>
      </c>
      <c r="K193" s="194" t="s">
        <v>316</v>
      </c>
      <c r="L193" s="198"/>
      <c r="M193" s="199" t="s">
        <v>3</v>
      </c>
      <c r="N193" s="200" t="s">
        <v>52</v>
      </c>
      <c r="O193" s="167">
        <v>0</v>
      </c>
      <c r="P193" s="167">
        <f>O193*H193</f>
        <v>0</v>
      </c>
      <c r="Q193" s="167">
        <v>5.0000000000000002E-05</v>
      </c>
      <c r="R193" s="167">
        <f>Q193*H193</f>
        <v>0.00010000000000000001</v>
      </c>
      <c r="S193" s="167">
        <v>0</v>
      </c>
      <c r="T193" s="168">
        <f>S193*H193</f>
        <v>0</v>
      </c>
      <c r="U193" s="33"/>
      <c r="V193" s="33"/>
      <c r="W193" s="33"/>
      <c r="X193" s="33"/>
      <c r="Y193" s="33"/>
      <c r="Z193" s="33"/>
      <c r="AA193" s="33"/>
      <c r="AB193" s="33"/>
      <c r="AC193" s="33"/>
      <c r="AD193" s="33"/>
      <c r="AE193" s="33"/>
      <c r="AR193" s="169" t="s">
        <v>464</v>
      </c>
      <c r="AT193" s="169" t="s">
        <v>379</v>
      </c>
      <c r="AU193" s="169" t="s">
        <v>89</v>
      </c>
      <c r="AY193" s="19" t="s">
        <v>142</v>
      </c>
      <c r="BE193" s="170">
        <f>IF(N193="základní",J193,0)</f>
        <v>0</v>
      </c>
      <c r="BF193" s="170">
        <f>IF(N193="snížená",J193,0)</f>
        <v>0</v>
      </c>
      <c r="BG193" s="170">
        <f>IF(N193="zákl. přenesená",J193,0)</f>
        <v>195.19999999999999</v>
      </c>
      <c r="BH193" s="170">
        <f>IF(N193="sníž. přenesená",J193,0)</f>
        <v>0</v>
      </c>
      <c r="BI193" s="170">
        <f>IF(N193="nulová",J193,0)</f>
        <v>0</v>
      </c>
      <c r="BJ193" s="19" t="s">
        <v>151</v>
      </c>
      <c r="BK193" s="170">
        <f>ROUND(I193*H193,2)</f>
        <v>195.19999999999999</v>
      </c>
      <c r="BL193" s="19" t="s">
        <v>225</v>
      </c>
      <c r="BM193" s="169" t="s">
        <v>1670</v>
      </c>
    </row>
    <row r="194" s="2" customFormat="1">
      <c r="A194" s="33"/>
      <c r="B194" s="34"/>
      <c r="C194" s="33"/>
      <c r="D194" s="172" t="s">
        <v>217</v>
      </c>
      <c r="E194" s="33"/>
      <c r="F194" s="186" t="s">
        <v>1671</v>
      </c>
      <c r="G194" s="33"/>
      <c r="H194" s="33"/>
      <c r="I194" s="33"/>
      <c r="J194" s="33"/>
      <c r="K194" s="33"/>
      <c r="L194" s="34"/>
      <c r="M194" s="187"/>
      <c r="N194" s="188"/>
      <c r="O194" s="67"/>
      <c r="P194" s="67"/>
      <c r="Q194" s="67"/>
      <c r="R194" s="67"/>
      <c r="S194" s="67"/>
      <c r="T194" s="68"/>
      <c r="U194" s="33"/>
      <c r="V194" s="33"/>
      <c r="W194" s="33"/>
      <c r="X194" s="33"/>
      <c r="Y194" s="33"/>
      <c r="Z194" s="33"/>
      <c r="AA194" s="33"/>
      <c r="AB194" s="33"/>
      <c r="AC194" s="33"/>
      <c r="AD194" s="33"/>
      <c r="AE194" s="33"/>
      <c r="AT194" s="19" t="s">
        <v>217</v>
      </c>
      <c r="AU194" s="19" t="s">
        <v>89</v>
      </c>
    </row>
    <row r="195" s="2" customFormat="1" ht="16.5" customHeight="1">
      <c r="A195" s="33"/>
      <c r="B195" s="158"/>
      <c r="C195" s="159" t="s">
        <v>476</v>
      </c>
      <c r="D195" s="159" t="s">
        <v>145</v>
      </c>
      <c r="E195" s="160" t="s">
        <v>1672</v>
      </c>
      <c r="F195" s="161" t="s">
        <v>1673</v>
      </c>
      <c r="G195" s="162" t="s">
        <v>148</v>
      </c>
      <c r="H195" s="163">
        <v>2</v>
      </c>
      <c r="I195" s="164">
        <v>139</v>
      </c>
      <c r="J195" s="164">
        <f>ROUND(I195*H195,2)</f>
        <v>278</v>
      </c>
      <c r="K195" s="161" t="s">
        <v>316</v>
      </c>
      <c r="L195" s="34"/>
      <c r="M195" s="165" t="s">
        <v>3</v>
      </c>
      <c r="N195" s="166" t="s">
        <v>52</v>
      </c>
      <c r="O195" s="167">
        <v>0.38</v>
      </c>
      <c r="P195" s="167">
        <f>O195*H195</f>
        <v>0.76000000000000001</v>
      </c>
      <c r="Q195" s="167">
        <v>0</v>
      </c>
      <c r="R195" s="167">
        <f>Q195*H195</f>
        <v>0</v>
      </c>
      <c r="S195" s="167">
        <v>0</v>
      </c>
      <c r="T195" s="168">
        <f>S195*H195</f>
        <v>0</v>
      </c>
      <c r="U195" s="33"/>
      <c r="V195" s="33"/>
      <c r="W195" s="33"/>
      <c r="X195" s="33"/>
      <c r="Y195" s="33"/>
      <c r="Z195" s="33"/>
      <c r="AA195" s="33"/>
      <c r="AB195" s="33"/>
      <c r="AC195" s="33"/>
      <c r="AD195" s="33"/>
      <c r="AE195" s="33"/>
      <c r="AR195" s="169" t="s">
        <v>225</v>
      </c>
      <c r="AT195" s="169" t="s">
        <v>145</v>
      </c>
      <c r="AU195" s="169" t="s">
        <v>89</v>
      </c>
      <c r="AY195" s="19" t="s">
        <v>142</v>
      </c>
      <c r="BE195" s="170">
        <f>IF(N195="základní",J195,0)</f>
        <v>0</v>
      </c>
      <c r="BF195" s="170">
        <f>IF(N195="snížená",J195,0)</f>
        <v>0</v>
      </c>
      <c r="BG195" s="170">
        <f>IF(N195="zákl. přenesená",J195,0)</f>
        <v>278</v>
      </c>
      <c r="BH195" s="170">
        <f>IF(N195="sníž. přenesená",J195,0)</f>
        <v>0</v>
      </c>
      <c r="BI195" s="170">
        <f>IF(N195="nulová",J195,0)</f>
        <v>0</v>
      </c>
      <c r="BJ195" s="19" t="s">
        <v>151</v>
      </c>
      <c r="BK195" s="170">
        <f>ROUND(I195*H195,2)</f>
        <v>278</v>
      </c>
      <c r="BL195" s="19" t="s">
        <v>225</v>
      </c>
      <c r="BM195" s="169" t="s">
        <v>1674</v>
      </c>
    </row>
    <row r="196" s="2" customFormat="1" ht="16.5" customHeight="1">
      <c r="A196" s="33"/>
      <c r="B196" s="158"/>
      <c r="C196" s="192" t="s">
        <v>482</v>
      </c>
      <c r="D196" s="192" t="s">
        <v>379</v>
      </c>
      <c r="E196" s="193" t="s">
        <v>1675</v>
      </c>
      <c r="F196" s="194" t="s">
        <v>1676</v>
      </c>
      <c r="G196" s="195" t="s">
        <v>148</v>
      </c>
      <c r="H196" s="196">
        <v>2</v>
      </c>
      <c r="I196" s="197">
        <v>1500</v>
      </c>
      <c r="J196" s="197">
        <f>ROUND(I196*H196,2)</f>
        <v>3000</v>
      </c>
      <c r="K196" s="194" t="s">
        <v>3</v>
      </c>
      <c r="L196" s="198"/>
      <c r="M196" s="199" t="s">
        <v>3</v>
      </c>
      <c r="N196" s="200" t="s">
        <v>52</v>
      </c>
      <c r="O196" s="167">
        <v>0</v>
      </c>
      <c r="P196" s="167">
        <f>O196*H196</f>
        <v>0</v>
      </c>
      <c r="Q196" s="167">
        <v>0.00017000000000000001</v>
      </c>
      <c r="R196" s="167">
        <f>Q196*H196</f>
        <v>0.00034000000000000002</v>
      </c>
      <c r="S196" s="167">
        <v>0</v>
      </c>
      <c r="T196" s="168">
        <f>S196*H196</f>
        <v>0</v>
      </c>
      <c r="U196" s="33"/>
      <c r="V196" s="33"/>
      <c r="W196" s="33"/>
      <c r="X196" s="33"/>
      <c r="Y196" s="33"/>
      <c r="Z196" s="33"/>
      <c r="AA196" s="33"/>
      <c r="AB196" s="33"/>
      <c r="AC196" s="33"/>
      <c r="AD196" s="33"/>
      <c r="AE196" s="33"/>
      <c r="AR196" s="169" t="s">
        <v>464</v>
      </c>
      <c r="AT196" s="169" t="s">
        <v>379</v>
      </c>
      <c r="AU196" s="169" t="s">
        <v>89</v>
      </c>
      <c r="AY196" s="19" t="s">
        <v>142</v>
      </c>
      <c r="BE196" s="170">
        <f>IF(N196="základní",J196,0)</f>
        <v>0</v>
      </c>
      <c r="BF196" s="170">
        <f>IF(N196="snížená",J196,0)</f>
        <v>0</v>
      </c>
      <c r="BG196" s="170">
        <f>IF(N196="zákl. přenesená",J196,0)</f>
        <v>3000</v>
      </c>
      <c r="BH196" s="170">
        <f>IF(N196="sníž. přenesená",J196,0)</f>
        <v>0</v>
      </c>
      <c r="BI196" s="170">
        <f>IF(N196="nulová",J196,0)</f>
        <v>0</v>
      </c>
      <c r="BJ196" s="19" t="s">
        <v>151</v>
      </c>
      <c r="BK196" s="170">
        <f>ROUND(I196*H196,2)</f>
        <v>3000</v>
      </c>
      <c r="BL196" s="19" t="s">
        <v>225</v>
      </c>
      <c r="BM196" s="169" t="s">
        <v>1677</v>
      </c>
    </row>
    <row r="197" s="2" customFormat="1" ht="16.5" customHeight="1">
      <c r="A197" s="33"/>
      <c r="B197" s="158"/>
      <c r="C197" s="159" t="s">
        <v>486</v>
      </c>
      <c r="D197" s="159" t="s">
        <v>145</v>
      </c>
      <c r="E197" s="160" t="s">
        <v>1678</v>
      </c>
      <c r="F197" s="161" t="s">
        <v>1679</v>
      </c>
      <c r="G197" s="162" t="s">
        <v>148</v>
      </c>
      <c r="H197" s="163">
        <v>5</v>
      </c>
      <c r="I197" s="164">
        <v>140</v>
      </c>
      <c r="J197" s="164">
        <f>ROUND(I197*H197,2)</f>
        <v>700</v>
      </c>
      <c r="K197" s="161" t="s">
        <v>316</v>
      </c>
      <c r="L197" s="34"/>
      <c r="M197" s="165" t="s">
        <v>3</v>
      </c>
      <c r="N197" s="166" t="s">
        <v>52</v>
      </c>
      <c r="O197" s="167">
        <v>0.38400000000000001</v>
      </c>
      <c r="P197" s="167">
        <f>O197*H197</f>
        <v>1.9199999999999999</v>
      </c>
      <c r="Q197" s="167">
        <v>0</v>
      </c>
      <c r="R197" s="167">
        <f>Q197*H197</f>
        <v>0</v>
      </c>
      <c r="S197" s="167">
        <v>0</v>
      </c>
      <c r="T197" s="168">
        <f>S197*H197</f>
        <v>0</v>
      </c>
      <c r="U197" s="33"/>
      <c r="V197" s="33"/>
      <c r="W197" s="33"/>
      <c r="X197" s="33"/>
      <c r="Y197" s="33"/>
      <c r="Z197" s="33"/>
      <c r="AA197" s="33"/>
      <c r="AB197" s="33"/>
      <c r="AC197" s="33"/>
      <c r="AD197" s="33"/>
      <c r="AE197" s="33"/>
      <c r="AR197" s="169" t="s">
        <v>225</v>
      </c>
      <c r="AT197" s="169" t="s">
        <v>145</v>
      </c>
      <c r="AU197" s="169" t="s">
        <v>89</v>
      </c>
      <c r="AY197" s="19" t="s">
        <v>142</v>
      </c>
      <c r="BE197" s="170">
        <f>IF(N197="základní",J197,0)</f>
        <v>0</v>
      </c>
      <c r="BF197" s="170">
        <f>IF(N197="snížená",J197,0)</f>
        <v>0</v>
      </c>
      <c r="BG197" s="170">
        <f>IF(N197="zákl. přenesená",J197,0)</f>
        <v>700</v>
      </c>
      <c r="BH197" s="170">
        <f>IF(N197="sníž. přenesená",J197,0)</f>
        <v>0</v>
      </c>
      <c r="BI197" s="170">
        <f>IF(N197="nulová",J197,0)</f>
        <v>0</v>
      </c>
      <c r="BJ197" s="19" t="s">
        <v>151</v>
      </c>
      <c r="BK197" s="170">
        <f>ROUND(I197*H197,2)</f>
        <v>700</v>
      </c>
      <c r="BL197" s="19" t="s">
        <v>225</v>
      </c>
      <c r="BM197" s="169" t="s">
        <v>1680</v>
      </c>
    </row>
    <row r="198" s="2" customFormat="1" ht="16.5" customHeight="1">
      <c r="A198" s="33"/>
      <c r="B198" s="158"/>
      <c r="C198" s="192" t="s">
        <v>492</v>
      </c>
      <c r="D198" s="192" t="s">
        <v>379</v>
      </c>
      <c r="E198" s="193" t="s">
        <v>1681</v>
      </c>
      <c r="F198" s="194" t="s">
        <v>1682</v>
      </c>
      <c r="G198" s="195" t="s">
        <v>148</v>
      </c>
      <c r="H198" s="196">
        <v>5</v>
      </c>
      <c r="I198" s="197">
        <v>164</v>
      </c>
      <c r="J198" s="197">
        <f>ROUND(I198*H198,2)</f>
        <v>820</v>
      </c>
      <c r="K198" s="194" t="s">
        <v>316</v>
      </c>
      <c r="L198" s="198"/>
      <c r="M198" s="199" t="s">
        <v>3</v>
      </c>
      <c r="N198" s="200" t="s">
        <v>52</v>
      </c>
      <c r="O198" s="167">
        <v>0</v>
      </c>
      <c r="P198" s="167">
        <f>O198*H198</f>
        <v>0</v>
      </c>
      <c r="Q198" s="167">
        <v>0.00040000000000000002</v>
      </c>
      <c r="R198" s="167">
        <f>Q198*H198</f>
        <v>0.002</v>
      </c>
      <c r="S198" s="167">
        <v>0</v>
      </c>
      <c r="T198" s="168">
        <f>S198*H198</f>
        <v>0</v>
      </c>
      <c r="U198" s="33"/>
      <c r="V198" s="33"/>
      <c r="W198" s="33"/>
      <c r="X198" s="33"/>
      <c r="Y198" s="33"/>
      <c r="Z198" s="33"/>
      <c r="AA198" s="33"/>
      <c r="AB198" s="33"/>
      <c r="AC198" s="33"/>
      <c r="AD198" s="33"/>
      <c r="AE198" s="33"/>
      <c r="AR198" s="169" t="s">
        <v>464</v>
      </c>
      <c r="AT198" s="169" t="s">
        <v>379</v>
      </c>
      <c r="AU198" s="169" t="s">
        <v>89</v>
      </c>
      <c r="AY198" s="19" t="s">
        <v>142</v>
      </c>
      <c r="BE198" s="170">
        <f>IF(N198="základní",J198,0)</f>
        <v>0</v>
      </c>
      <c r="BF198" s="170">
        <f>IF(N198="snížená",J198,0)</f>
        <v>0</v>
      </c>
      <c r="BG198" s="170">
        <f>IF(N198="zákl. přenesená",J198,0)</f>
        <v>820</v>
      </c>
      <c r="BH198" s="170">
        <f>IF(N198="sníž. přenesená",J198,0)</f>
        <v>0</v>
      </c>
      <c r="BI198" s="170">
        <f>IF(N198="nulová",J198,0)</f>
        <v>0</v>
      </c>
      <c r="BJ198" s="19" t="s">
        <v>151</v>
      </c>
      <c r="BK198" s="170">
        <f>ROUND(I198*H198,2)</f>
        <v>820</v>
      </c>
      <c r="BL198" s="19" t="s">
        <v>225</v>
      </c>
      <c r="BM198" s="169" t="s">
        <v>1683</v>
      </c>
    </row>
    <row r="199" s="2" customFormat="1" ht="16.5" customHeight="1">
      <c r="A199" s="33"/>
      <c r="B199" s="158"/>
      <c r="C199" s="159" t="s">
        <v>497</v>
      </c>
      <c r="D199" s="159" t="s">
        <v>145</v>
      </c>
      <c r="E199" s="160" t="s">
        <v>1684</v>
      </c>
      <c r="F199" s="161" t="s">
        <v>1685</v>
      </c>
      <c r="G199" s="162" t="s">
        <v>148</v>
      </c>
      <c r="H199" s="163">
        <v>2</v>
      </c>
      <c r="I199" s="164">
        <v>177</v>
      </c>
      <c r="J199" s="164">
        <f>ROUND(I199*H199,2)</f>
        <v>354</v>
      </c>
      <c r="K199" s="161" t="s">
        <v>316</v>
      </c>
      <c r="L199" s="34"/>
      <c r="M199" s="165" t="s">
        <v>3</v>
      </c>
      <c r="N199" s="166" t="s">
        <v>52</v>
      </c>
      <c r="O199" s="167">
        <v>0.48499999999999999</v>
      </c>
      <c r="P199" s="167">
        <f>O199*H199</f>
        <v>0.96999999999999997</v>
      </c>
      <c r="Q199" s="167">
        <v>0</v>
      </c>
      <c r="R199" s="167">
        <f>Q199*H199</f>
        <v>0</v>
      </c>
      <c r="S199" s="167">
        <v>0</v>
      </c>
      <c r="T199" s="168">
        <f>S199*H199</f>
        <v>0</v>
      </c>
      <c r="U199" s="33"/>
      <c r="V199" s="33"/>
      <c r="W199" s="33"/>
      <c r="X199" s="33"/>
      <c r="Y199" s="33"/>
      <c r="Z199" s="33"/>
      <c r="AA199" s="33"/>
      <c r="AB199" s="33"/>
      <c r="AC199" s="33"/>
      <c r="AD199" s="33"/>
      <c r="AE199" s="33"/>
      <c r="AR199" s="169" t="s">
        <v>225</v>
      </c>
      <c r="AT199" s="169" t="s">
        <v>145</v>
      </c>
      <c r="AU199" s="169" t="s">
        <v>89</v>
      </c>
      <c r="AY199" s="19" t="s">
        <v>142</v>
      </c>
      <c r="BE199" s="170">
        <f>IF(N199="základní",J199,0)</f>
        <v>0</v>
      </c>
      <c r="BF199" s="170">
        <f>IF(N199="snížená",J199,0)</f>
        <v>0</v>
      </c>
      <c r="BG199" s="170">
        <f>IF(N199="zákl. přenesená",J199,0)</f>
        <v>354</v>
      </c>
      <c r="BH199" s="170">
        <f>IF(N199="sníž. přenesená",J199,0)</f>
        <v>0</v>
      </c>
      <c r="BI199" s="170">
        <f>IF(N199="nulová",J199,0)</f>
        <v>0</v>
      </c>
      <c r="BJ199" s="19" t="s">
        <v>151</v>
      </c>
      <c r="BK199" s="170">
        <f>ROUND(I199*H199,2)</f>
        <v>354</v>
      </c>
      <c r="BL199" s="19" t="s">
        <v>225</v>
      </c>
      <c r="BM199" s="169" t="s">
        <v>1686</v>
      </c>
    </row>
    <row r="200" s="2" customFormat="1" ht="16.5" customHeight="1">
      <c r="A200" s="33"/>
      <c r="B200" s="158"/>
      <c r="C200" s="192" t="s">
        <v>504</v>
      </c>
      <c r="D200" s="192" t="s">
        <v>379</v>
      </c>
      <c r="E200" s="193" t="s">
        <v>1687</v>
      </c>
      <c r="F200" s="194" t="s">
        <v>1688</v>
      </c>
      <c r="G200" s="195" t="s">
        <v>148</v>
      </c>
      <c r="H200" s="196">
        <v>2</v>
      </c>
      <c r="I200" s="197">
        <v>914</v>
      </c>
      <c r="J200" s="197">
        <f>ROUND(I200*H200,2)</f>
        <v>1828</v>
      </c>
      <c r="K200" s="194" t="s">
        <v>316</v>
      </c>
      <c r="L200" s="198"/>
      <c r="M200" s="199" t="s">
        <v>3</v>
      </c>
      <c r="N200" s="200" t="s">
        <v>52</v>
      </c>
      <c r="O200" s="167">
        <v>0</v>
      </c>
      <c r="P200" s="167">
        <f>O200*H200</f>
        <v>0</v>
      </c>
      <c r="Q200" s="167">
        <v>0.00046999999999999999</v>
      </c>
      <c r="R200" s="167">
        <f>Q200*H200</f>
        <v>0.00093999999999999997</v>
      </c>
      <c r="S200" s="167">
        <v>0</v>
      </c>
      <c r="T200" s="168">
        <f>S200*H200</f>
        <v>0</v>
      </c>
      <c r="U200" s="33"/>
      <c r="V200" s="33"/>
      <c r="W200" s="33"/>
      <c r="X200" s="33"/>
      <c r="Y200" s="33"/>
      <c r="Z200" s="33"/>
      <c r="AA200" s="33"/>
      <c r="AB200" s="33"/>
      <c r="AC200" s="33"/>
      <c r="AD200" s="33"/>
      <c r="AE200" s="33"/>
      <c r="AR200" s="169" t="s">
        <v>464</v>
      </c>
      <c r="AT200" s="169" t="s">
        <v>379</v>
      </c>
      <c r="AU200" s="169" t="s">
        <v>89</v>
      </c>
      <c r="AY200" s="19" t="s">
        <v>142</v>
      </c>
      <c r="BE200" s="170">
        <f>IF(N200="základní",J200,0)</f>
        <v>0</v>
      </c>
      <c r="BF200" s="170">
        <f>IF(N200="snížená",J200,0)</f>
        <v>0</v>
      </c>
      <c r="BG200" s="170">
        <f>IF(N200="zákl. přenesená",J200,0)</f>
        <v>1828</v>
      </c>
      <c r="BH200" s="170">
        <f>IF(N200="sníž. přenesená",J200,0)</f>
        <v>0</v>
      </c>
      <c r="BI200" s="170">
        <f>IF(N200="nulová",J200,0)</f>
        <v>0</v>
      </c>
      <c r="BJ200" s="19" t="s">
        <v>151</v>
      </c>
      <c r="BK200" s="170">
        <f>ROUND(I200*H200,2)</f>
        <v>1828</v>
      </c>
      <c r="BL200" s="19" t="s">
        <v>225</v>
      </c>
      <c r="BM200" s="169" t="s">
        <v>1689</v>
      </c>
    </row>
    <row r="201" s="2" customFormat="1" ht="16.5" customHeight="1">
      <c r="A201" s="33"/>
      <c r="B201" s="158"/>
      <c r="C201" s="159" t="s">
        <v>510</v>
      </c>
      <c r="D201" s="159" t="s">
        <v>145</v>
      </c>
      <c r="E201" s="160" t="s">
        <v>1690</v>
      </c>
      <c r="F201" s="161" t="s">
        <v>1691</v>
      </c>
      <c r="G201" s="162" t="s">
        <v>148</v>
      </c>
      <c r="H201" s="163">
        <v>2</v>
      </c>
      <c r="I201" s="164">
        <v>262</v>
      </c>
      <c r="J201" s="164">
        <f>ROUND(I201*H201,2)</f>
        <v>524</v>
      </c>
      <c r="K201" s="161" t="s">
        <v>316</v>
      </c>
      <c r="L201" s="34"/>
      <c r="M201" s="165" t="s">
        <v>3</v>
      </c>
      <c r="N201" s="166" t="s">
        <v>52</v>
      </c>
      <c r="O201" s="167">
        <v>0.71699999999999997</v>
      </c>
      <c r="P201" s="167">
        <f>O201*H201</f>
        <v>1.4339999999999999</v>
      </c>
      <c r="Q201" s="167">
        <v>0</v>
      </c>
      <c r="R201" s="167">
        <f>Q201*H201</f>
        <v>0</v>
      </c>
      <c r="S201" s="167">
        <v>0</v>
      </c>
      <c r="T201" s="168">
        <f>S201*H201</f>
        <v>0</v>
      </c>
      <c r="U201" s="33"/>
      <c r="V201" s="33"/>
      <c r="W201" s="33"/>
      <c r="X201" s="33"/>
      <c r="Y201" s="33"/>
      <c r="Z201" s="33"/>
      <c r="AA201" s="33"/>
      <c r="AB201" s="33"/>
      <c r="AC201" s="33"/>
      <c r="AD201" s="33"/>
      <c r="AE201" s="33"/>
      <c r="AR201" s="169" t="s">
        <v>225</v>
      </c>
      <c r="AT201" s="169" t="s">
        <v>145</v>
      </c>
      <c r="AU201" s="169" t="s">
        <v>89</v>
      </c>
      <c r="AY201" s="19" t="s">
        <v>142</v>
      </c>
      <c r="BE201" s="170">
        <f>IF(N201="základní",J201,0)</f>
        <v>0</v>
      </c>
      <c r="BF201" s="170">
        <f>IF(N201="snížená",J201,0)</f>
        <v>0</v>
      </c>
      <c r="BG201" s="170">
        <f>IF(N201="zákl. přenesená",J201,0)</f>
        <v>524</v>
      </c>
      <c r="BH201" s="170">
        <f>IF(N201="sníž. přenesená",J201,0)</f>
        <v>0</v>
      </c>
      <c r="BI201" s="170">
        <f>IF(N201="nulová",J201,0)</f>
        <v>0</v>
      </c>
      <c r="BJ201" s="19" t="s">
        <v>151</v>
      </c>
      <c r="BK201" s="170">
        <f>ROUND(I201*H201,2)</f>
        <v>524</v>
      </c>
      <c r="BL201" s="19" t="s">
        <v>225</v>
      </c>
      <c r="BM201" s="169" t="s">
        <v>1692</v>
      </c>
    </row>
    <row r="202" s="2" customFormat="1" ht="16.5" customHeight="1">
      <c r="A202" s="33"/>
      <c r="B202" s="158"/>
      <c r="C202" s="192" t="s">
        <v>514</v>
      </c>
      <c r="D202" s="192" t="s">
        <v>379</v>
      </c>
      <c r="E202" s="193" t="s">
        <v>1693</v>
      </c>
      <c r="F202" s="194" t="s">
        <v>1694</v>
      </c>
      <c r="G202" s="195" t="s">
        <v>148</v>
      </c>
      <c r="H202" s="196">
        <v>2</v>
      </c>
      <c r="I202" s="197">
        <v>499</v>
      </c>
      <c r="J202" s="197">
        <f>ROUND(I202*H202,2)</f>
        <v>998</v>
      </c>
      <c r="K202" s="194" t="s">
        <v>316</v>
      </c>
      <c r="L202" s="198"/>
      <c r="M202" s="199" t="s">
        <v>3</v>
      </c>
      <c r="N202" s="200" t="s">
        <v>52</v>
      </c>
      <c r="O202" s="167">
        <v>0</v>
      </c>
      <c r="P202" s="167">
        <f>O202*H202</f>
        <v>0</v>
      </c>
      <c r="Q202" s="167">
        <v>0.00040000000000000002</v>
      </c>
      <c r="R202" s="167">
        <f>Q202*H202</f>
        <v>0.00080000000000000004</v>
      </c>
      <c r="S202" s="167">
        <v>0</v>
      </c>
      <c r="T202" s="168">
        <f>S202*H202</f>
        <v>0</v>
      </c>
      <c r="U202" s="33"/>
      <c r="V202" s="33"/>
      <c r="W202" s="33"/>
      <c r="X202" s="33"/>
      <c r="Y202" s="33"/>
      <c r="Z202" s="33"/>
      <c r="AA202" s="33"/>
      <c r="AB202" s="33"/>
      <c r="AC202" s="33"/>
      <c r="AD202" s="33"/>
      <c r="AE202" s="33"/>
      <c r="AR202" s="169" t="s">
        <v>464</v>
      </c>
      <c r="AT202" s="169" t="s">
        <v>379</v>
      </c>
      <c r="AU202" s="169" t="s">
        <v>89</v>
      </c>
      <c r="AY202" s="19" t="s">
        <v>142</v>
      </c>
      <c r="BE202" s="170">
        <f>IF(N202="základní",J202,0)</f>
        <v>0</v>
      </c>
      <c r="BF202" s="170">
        <f>IF(N202="snížená",J202,0)</f>
        <v>0</v>
      </c>
      <c r="BG202" s="170">
        <f>IF(N202="zákl. přenesená",J202,0)</f>
        <v>998</v>
      </c>
      <c r="BH202" s="170">
        <f>IF(N202="sníž. přenesená",J202,0)</f>
        <v>0</v>
      </c>
      <c r="BI202" s="170">
        <f>IF(N202="nulová",J202,0)</f>
        <v>0</v>
      </c>
      <c r="BJ202" s="19" t="s">
        <v>151</v>
      </c>
      <c r="BK202" s="170">
        <f>ROUND(I202*H202,2)</f>
        <v>998</v>
      </c>
      <c r="BL202" s="19" t="s">
        <v>225</v>
      </c>
      <c r="BM202" s="169" t="s">
        <v>1695</v>
      </c>
    </row>
    <row r="203" s="2" customFormat="1">
      <c r="A203" s="33"/>
      <c r="B203" s="34"/>
      <c r="C203" s="33"/>
      <c r="D203" s="172" t="s">
        <v>217</v>
      </c>
      <c r="E203" s="33"/>
      <c r="F203" s="186" t="s">
        <v>1696</v>
      </c>
      <c r="G203" s="33"/>
      <c r="H203" s="33"/>
      <c r="I203" s="33"/>
      <c r="J203" s="33"/>
      <c r="K203" s="33"/>
      <c r="L203" s="34"/>
      <c r="M203" s="187"/>
      <c r="N203" s="188"/>
      <c r="O203" s="67"/>
      <c r="P203" s="67"/>
      <c r="Q203" s="67"/>
      <c r="R203" s="67"/>
      <c r="S203" s="67"/>
      <c r="T203" s="68"/>
      <c r="U203" s="33"/>
      <c r="V203" s="33"/>
      <c r="W203" s="33"/>
      <c r="X203" s="33"/>
      <c r="Y203" s="33"/>
      <c r="Z203" s="33"/>
      <c r="AA203" s="33"/>
      <c r="AB203" s="33"/>
      <c r="AC203" s="33"/>
      <c r="AD203" s="33"/>
      <c r="AE203" s="33"/>
      <c r="AT203" s="19" t="s">
        <v>217</v>
      </c>
      <c r="AU203" s="19" t="s">
        <v>89</v>
      </c>
    </row>
    <row r="204" s="2" customFormat="1" ht="16.5" customHeight="1">
      <c r="A204" s="33"/>
      <c r="B204" s="158"/>
      <c r="C204" s="159" t="s">
        <v>518</v>
      </c>
      <c r="D204" s="159" t="s">
        <v>145</v>
      </c>
      <c r="E204" s="160" t="s">
        <v>1697</v>
      </c>
      <c r="F204" s="161" t="s">
        <v>1698</v>
      </c>
      <c r="G204" s="162" t="s">
        <v>148</v>
      </c>
      <c r="H204" s="163">
        <v>2</v>
      </c>
      <c r="I204" s="164">
        <v>242</v>
      </c>
      <c r="J204" s="164">
        <f>ROUND(I204*H204,2)</f>
        <v>484</v>
      </c>
      <c r="K204" s="161" t="s">
        <v>316</v>
      </c>
      <c r="L204" s="34"/>
      <c r="M204" s="165" t="s">
        <v>3</v>
      </c>
      <c r="N204" s="166" t="s">
        <v>52</v>
      </c>
      <c r="O204" s="167">
        <v>0.66300000000000003</v>
      </c>
      <c r="P204" s="167">
        <f>O204*H204</f>
        <v>1.3260000000000001</v>
      </c>
      <c r="Q204" s="167">
        <v>0</v>
      </c>
      <c r="R204" s="167">
        <f>Q204*H204</f>
        <v>0</v>
      </c>
      <c r="S204" s="167">
        <v>0</v>
      </c>
      <c r="T204" s="168">
        <f>S204*H204</f>
        <v>0</v>
      </c>
      <c r="U204" s="33"/>
      <c r="V204" s="33"/>
      <c r="W204" s="33"/>
      <c r="X204" s="33"/>
      <c r="Y204" s="33"/>
      <c r="Z204" s="33"/>
      <c r="AA204" s="33"/>
      <c r="AB204" s="33"/>
      <c r="AC204" s="33"/>
      <c r="AD204" s="33"/>
      <c r="AE204" s="33"/>
      <c r="AR204" s="169" t="s">
        <v>225</v>
      </c>
      <c r="AT204" s="169" t="s">
        <v>145</v>
      </c>
      <c r="AU204" s="169" t="s">
        <v>89</v>
      </c>
      <c r="AY204" s="19" t="s">
        <v>142</v>
      </c>
      <c r="BE204" s="170">
        <f>IF(N204="základní",J204,0)</f>
        <v>0</v>
      </c>
      <c r="BF204" s="170">
        <f>IF(N204="snížená",J204,0)</f>
        <v>0</v>
      </c>
      <c r="BG204" s="170">
        <f>IF(N204="zákl. přenesená",J204,0)</f>
        <v>484</v>
      </c>
      <c r="BH204" s="170">
        <f>IF(N204="sníž. přenesená",J204,0)</f>
        <v>0</v>
      </c>
      <c r="BI204" s="170">
        <f>IF(N204="nulová",J204,0)</f>
        <v>0</v>
      </c>
      <c r="BJ204" s="19" t="s">
        <v>151</v>
      </c>
      <c r="BK204" s="170">
        <f>ROUND(I204*H204,2)</f>
        <v>484</v>
      </c>
      <c r="BL204" s="19" t="s">
        <v>225</v>
      </c>
      <c r="BM204" s="169" t="s">
        <v>1699</v>
      </c>
    </row>
    <row r="205" s="2" customFormat="1" ht="16.5" customHeight="1">
      <c r="A205" s="33"/>
      <c r="B205" s="158"/>
      <c r="C205" s="192" t="s">
        <v>523</v>
      </c>
      <c r="D205" s="192" t="s">
        <v>379</v>
      </c>
      <c r="E205" s="193" t="s">
        <v>1700</v>
      </c>
      <c r="F205" s="194" t="s">
        <v>1688</v>
      </c>
      <c r="G205" s="195" t="s">
        <v>148</v>
      </c>
      <c r="H205" s="196">
        <v>2</v>
      </c>
      <c r="I205" s="197">
        <v>914</v>
      </c>
      <c r="J205" s="197">
        <f>ROUND(I205*H205,2)</f>
        <v>1828</v>
      </c>
      <c r="K205" s="194" t="s">
        <v>316</v>
      </c>
      <c r="L205" s="198"/>
      <c r="M205" s="199" t="s">
        <v>3</v>
      </c>
      <c r="N205" s="200" t="s">
        <v>52</v>
      </c>
      <c r="O205" s="167">
        <v>0</v>
      </c>
      <c r="P205" s="167">
        <f>O205*H205</f>
        <v>0</v>
      </c>
      <c r="Q205" s="167">
        <v>0.00046999999999999999</v>
      </c>
      <c r="R205" s="167">
        <f>Q205*H205</f>
        <v>0.00093999999999999997</v>
      </c>
      <c r="S205" s="167">
        <v>0</v>
      </c>
      <c r="T205" s="168">
        <f>S205*H205</f>
        <v>0</v>
      </c>
      <c r="U205" s="33"/>
      <c r="V205" s="33"/>
      <c r="W205" s="33"/>
      <c r="X205" s="33"/>
      <c r="Y205" s="33"/>
      <c r="Z205" s="33"/>
      <c r="AA205" s="33"/>
      <c r="AB205" s="33"/>
      <c r="AC205" s="33"/>
      <c r="AD205" s="33"/>
      <c r="AE205" s="33"/>
      <c r="AR205" s="169" t="s">
        <v>464</v>
      </c>
      <c r="AT205" s="169" t="s">
        <v>379</v>
      </c>
      <c r="AU205" s="169" t="s">
        <v>89</v>
      </c>
      <c r="AY205" s="19" t="s">
        <v>142</v>
      </c>
      <c r="BE205" s="170">
        <f>IF(N205="základní",J205,0)</f>
        <v>0</v>
      </c>
      <c r="BF205" s="170">
        <f>IF(N205="snížená",J205,0)</f>
        <v>0</v>
      </c>
      <c r="BG205" s="170">
        <f>IF(N205="zákl. přenesená",J205,0)</f>
        <v>1828</v>
      </c>
      <c r="BH205" s="170">
        <f>IF(N205="sníž. přenesená",J205,0)</f>
        <v>0</v>
      </c>
      <c r="BI205" s="170">
        <f>IF(N205="nulová",J205,0)</f>
        <v>0</v>
      </c>
      <c r="BJ205" s="19" t="s">
        <v>151</v>
      </c>
      <c r="BK205" s="170">
        <f>ROUND(I205*H205,2)</f>
        <v>1828</v>
      </c>
      <c r="BL205" s="19" t="s">
        <v>225</v>
      </c>
      <c r="BM205" s="169" t="s">
        <v>1701</v>
      </c>
    </row>
    <row r="206" s="2" customFormat="1" ht="16.5" customHeight="1">
      <c r="A206" s="33"/>
      <c r="B206" s="158"/>
      <c r="C206" s="159" t="s">
        <v>527</v>
      </c>
      <c r="D206" s="159" t="s">
        <v>145</v>
      </c>
      <c r="E206" s="160" t="s">
        <v>1702</v>
      </c>
      <c r="F206" s="161" t="s">
        <v>1703</v>
      </c>
      <c r="G206" s="162" t="s">
        <v>148</v>
      </c>
      <c r="H206" s="163">
        <v>2</v>
      </c>
      <c r="I206" s="164">
        <v>192</v>
      </c>
      <c r="J206" s="164">
        <f>ROUND(I206*H206,2)</f>
        <v>384</v>
      </c>
      <c r="K206" s="161" t="s">
        <v>316</v>
      </c>
      <c r="L206" s="34"/>
      <c r="M206" s="165" t="s">
        <v>3</v>
      </c>
      <c r="N206" s="166" t="s">
        <v>52</v>
      </c>
      <c r="O206" s="167">
        <v>0.52700000000000002</v>
      </c>
      <c r="P206" s="167">
        <f>O206*H206</f>
        <v>1.0540000000000001</v>
      </c>
      <c r="Q206" s="167">
        <v>0</v>
      </c>
      <c r="R206" s="167">
        <f>Q206*H206</f>
        <v>0</v>
      </c>
      <c r="S206" s="167">
        <v>0</v>
      </c>
      <c r="T206" s="168">
        <f>S206*H206</f>
        <v>0</v>
      </c>
      <c r="U206" s="33"/>
      <c r="V206" s="33"/>
      <c r="W206" s="33"/>
      <c r="X206" s="33"/>
      <c r="Y206" s="33"/>
      <c r="Z206" s="33"/>
      <c r="AA206" s="33"/>
      <c r="AB206" s="33"/>
      <c r="AC206" s="33"/>
      <c r="AD206" s="33"/>
      <c r="AE206" s="33"/>
      <c r="AR206" s="169" t="s">
        <v>225</v>
      </c>
      <c r="AT206" s="169" t="s">
        <v>145</v>
      </c>
      <c r="AU206" s="169" t="s">
        <v>89</v>
      </c>
      <c r="AY206" s="19" t="s">
        <v>142</v>
      </c>
      <c r="BE206" s="170">
        <f>IF(N206="základní",J206,0)</f>
        <v>0</v>
      </c>
      <c r="BF206" s="170">
        <f>IF(N206="snížená",J206,0)</f>
        <v>0</v>
      </c>
      <c r="BG206" s="170">
        <f>IF(N206="zákl. přenesená",J206,0)</f>
        <v>384</v>
      </c>
      <c r="BH206" s="170">
        <f>IF(N206="sníž. přenesená",J206,0)</f>
        <v>0</v>
      </c>
      <c r="BI206" s="170">
        <f>IF(N206="nulová",J206,0)</f>
        <v>0</v>
      </c>
      <c r="BJ206" s="19" t="s">
        <v>151</v>
      </c>
      <c r="BK206" s="170">
        <f>ROUND(I206*H206,2)</f>
        <v>384</v>
      </c>
      <c r="BL206" s="19" t="s">
        <v>225</v>
      </c>
      <c r="BM206" s="169" t="s">
        <v>1704</v>
      </c>
    </row>
    <row r="207" s="2" customFormat="1" ht="16.5" customHeight="1">
      <c r="A207" s="33"/>
      <c r="B207" s="158"/>
      <c r="C207" s="192" t="s">
        <v>531</v>
      </c>
      <c r="D207" s="192" t="s">
        <v>379</v>
      </c>
      <c r="E207" s="193" t="s">
        <v>1705</v>
      </c>
      <c r="F207" s="194" t="s">
        <v>1706</v>
      </c>
      <c r="G207" s="195" t="s">
        <v>148</v>
      </c>
      <c r="H207" s="196">
        <v>2</v>
      </c>
      <c r="I207" s="197">
        <v>614</v>
      </c>
      <c r="J207" s="197">
        <f>ROUND(I207*H207,2)</f>
        <v>1228</v>
      </c>
      <c r="K207" s="194" t="s">
        <v>316</v>
      </c>
      <c r="L207" s="198"/>
      <c r="M207" s="199" t="s">
        <v>3</v>
      </c>
      <c r="N207" s="200" t="s">
        <v>52</v>
      </c>
      <c r="O207" s="167">
        <v>0</v>
      </c>
      <c r="P207" s="167">
        <f>O207*H207</f>
        <v>0</v>
      </c>
      <c r="Q207" s="167">
        <v>0.00029999999999999997</v>
      </c>
      <c r="R207" s="167">
        <f>Q207*H207</f>
        <v>0.00059999999999999995</v>
      </c>
      <c r="S207" s="167">
        <v>0</v>
      </c>
      <c r="T207" s="168">
        <f>S207*H207</f>
        <v>0</v>
      </c>
      <c r="U207" s="33"/>
      <c r="V207" s="33"/>
      <c r="W207" s="33"/>
      <c r="X207" s="33"/>
      <c r="Y207" s="33"/>
      <c r="Z207" s="33"/>
      <c r="AA207" s="33"/>
      <c r="AB207" s="33"/>
      <c r="AC207" s="33"/>
      <c r="AD207" s="33"/>
      <c r="AE207" s="33"/>
      <c r="AR207" s="169" t="s">
        <v>464</v>
      </c>
      <c r="AT207" s="169" t="s">
        <v>379</v>
      </c>
      <c r="AU207" s="169" t="s">
        <v>89</v>
      </c>
      <c r="AY207" s="19" t="s">
        <v>142</v>
      </c>
      <c r="BE207" s="170">
        <f>IF(N207="základní",J207,0)</f>
        <v>0</v>
      </c>
      <c r="BF207" s="170">
        <f>IF(N207="snížená",J207,0)</f>
        <v>0</v>
      </c>
      <c r="BG207" s="170">
        <f>IF(N207="zákl. přenesená",J207,0)</f>
        <v>1228</v>
      </c>
      <c r="BH207" s="170">
        <f>IF(N207="sníž. přenesená",J207,0)</f>
        <v>0</v>
      </c>
      <c r="BI207" s="170">
        <f>IF(N207="nulová",J207,0)</f>
        <v>0</v>
      </c>
      <c r="BJ207" s="19" t="s">
        <v>151</v>
      </c>
      <c r="BK207" s="170">
        <f>ROUND(I207*H207,2)</f>
        <v>1228</v>
      </c>
      <c r="BL207" s="19" t="s">
        <v>225</v>
      </c>
      <c r="BM207" s="169" t="s">
        <v>1707</v>
      </c>
    </row>
    <row r="208" s="2" customFormat="1">
      <c r="A208" s="33"/>
      <c r="B208" s="34"/>
      <c r="C208" s="33"/>
      <c r="D208" s="172" t="s">
        <v>217</v>
      </c>
      <c r="E208" s="33"/>
      <c r="F208" s="186" t="s">
        <v>1708</v>
      </c>
      <c r="G208" s="33"/>
      <c r="H208" s="33"/>
      <c r="I208" s="33"/>
      <c r="J208" s="33"/>
      <c r="K208" s="33"/>
      <c r="L208" s="34"/>
      <c r="M208" s="187"/>
      <c r="N208" s="188"/>
      <c r="O208" s="67"/>
      <c r="P208" s="67"/>
      <c r="Q208" s="67"/>
      <c r="R208" s="67"/>
      <c r="S208" s="67"/>
      <c r="T208" s="68"/>
      <c r="U208" s="33"/>
      <c r="V208" s="33"/>
      <c r="W208" s="33"/>
      <c r="X208" s="33"/>
      <c r="Y208" s="33"/>
      <c r="Z208" s="33"/>
      <c r="AA208" s="33"/>
      <c r="AB208" s="33"/>
      <c r="AC208" s="33"/>
      <c r="AD208" s="33"/>
      <c r="AE208" s="33"/>
      <c r="AT208" s="19" t="s">
        <v>217</v>
      </c>
      <c r="AU208" s="19" t="s">
        <v>89</v>
      </c>
    </row>
    <row r="209" s="2" customFormat="1" ht="16.5" customHeight="1">
      <c r="A209" s="33"/>
      <c r="B209" s="158"/>
      <c r="C209" s="159" t="s">
        <v>536</v>
      </c>
      <c r="D209" s="159" t="s">
        <v>145</v>
      </c>
      <c r="E209" s="160" t="s">
        <v>1709</v>
      </c>
      <c r="F209" s="161" t="s">
        <v>1710</v>
      </c>
      <c r="G209" s="162" t="s">
        <v>148</v>
      </c>
      <c r="H209" s="163">
        <v>4</v>
      </c>
      <c r="I209" s="164">
        <v>263</v>
      </c>
      <c r="J209" s="164">
        <f>ROUND(I209*H209,2)</f>
        <v>1052</v>
      </c>
      <c r="K209" s="161" t="s">
        <v>316</v>
      </c>
      <c r="L209" s="34"/>
      <c r="M209" s="165" t="s">
        <v>3</v>
      </c>
      <c r="N209" s="166" t="s">
        <v>52</v>
      </c>
      <c r="O209" s="167">
        <v>0.46000000000000002</v>
      </c>
      <c r="P209" s="167">
        <f>O209*H209</f>
        <v>1.8400000000000001</v>
      </c>
      <c r="Q209" s="167">
        <v>0</v>
      </c>
      <c r="R209" s="167">
        <f>Q209*H209</f>
        <v>0</v>
      </c>
      <c r="S209" s="167">
        <v>0</v>
      </c>
      <c r="T209" s="168">
        <f>S209*H209</f>
        <v>0</v>
      </c>
      <c r="U209" s="33"/>
      <c r="V209" s="33"/>
      <c r="W209" s="33"/>
      <c r="X209" s="33"/>
      <c r="Y209" s="33"/>
      <c r="Z209" s="33"/>
      <c r="AA209" s="33"/>
      <c r="AB209" s="33"/>
      <c r="AC209" s="33"/>
      <c r="AD209" s="33"/>
      <c r="AE209" s="33"/>
      <c r="AR209" s="169" t="s">
        <v>225</v>
      </c>
      <c r="AT209" s="169" t="s">
        <v>145</v>
      </c>
      <c r="AU209" s="169" t="s">
        <v>89</v>
      </c>
      <c r="AY209" s="19" t="s">
        <v>142</v>
      </c>
      <c r="BE209" s="170">
        <f>IF(N209="základní",J209,0)</f>
        <v>0</v>
      </c>
      <c r="BF209" s="170">
        <f>IF(N209="snížená",J209,0)</f>
        <v>0</v>
      </c>
      <c r="BG209" s="170">
        <f>IF(N209="zákl. přenesená",J209,0)</f>
        <v>1052</v>
      </c>
      <c r="BH209" s="170">
        <f>IF(N209="sníž. přenesená",J209,0)</f>
        <v>0</v>
      </c>
      <c r="BI209" s="170">
        <f>IF(N209="nulová",J209,0)</f>
        <v>0</v>
      </c>
      <c r="BJ209" s="19" t="s">
        <v>151</v>
      </c>
      <c r="BK209" s="170">
        <f>ROUND(I209*H209,2)</f>
        <v>1052</v>
      </c>
      <c r="BL209" s="19" t="s">
        <v>225</v>
      </c>
      <c r="BM209" s="169" t="s">
        <v>1711</v>
      </c>
    </row>
    <row r="210" s="2" customFormat="1" ht="16.5" customHeight="1">
      <c r="A210" s="33"/>
      <c r="B210" s="158"/>
      <c r="C210" s="159" t="s">
        <v>540</v>
      </c>
      <c r="D210" s="159" t="s">
        <v>145</v>
      </c>
      <c r="E210" s="160" t="s">
        <v>1712</v>
      </c>
      <c r="F210" s="161" t="s">
        <v>1713</v>
      </c>
      <c r="G210" s="162" t="s">
        <v>148</v>
      </c>
      <c r="H210" s="163">
        <v>2</v>
      </c>
      <c r="I210" s="164">
        <v>646</v>
      </c>
      <c r="J210" s="164">
        <f>ROUND(I210*H210,2)</f>
        <v>1292</v>
      </c>
      <c r="K210" s="161" t="s">
        <v>3</v>
      </c>
      <c r="L210" s="34"/>
      <c r="M210" s="165" t="s">
        <v>3</v>
      </c>
      <c r="N210" s="166" t="s">
        <v>52</v>
      </c>
      <c r="O210" s="167">
        <v>1.6830000000000001</v>
      </c>
      <c r="P210" s="167">
        <f>O210*H210</f>
        <v>3.3660000000000001</v>
      </c>
      <c r="Q210" s="167">
        <v>0</v>
      </c>
      <c r="R210" s="167">
        <f>Q210*H210</f>
        <v>0</v>
      </c>
      <c r="S210" s="167">
        <v>0</v>
      </c>
      <c r="T210" s="168">
        <f>S210*H210</f>
        <v>0</v>
      </c>
      <c r="U210" s="33"/>
      <c r="V210" s="33"/>
      <c r="W210" s="33"/>
      <c r="X210" s="33"/>
      <c r="Y210" s="33"/>
      <c r="Z210" s="33"/>
      <c r="AA210" s="33"/>
      <c r="AB210" s="33"/>
      <c r="AC210" s="33"/>
      <c r="AD210" s="33"/>
      <c r="AE210" s="33"/>
      <c r="AR210" s="169" t="s">
        <v>501</v>
      </c>
      <c r="AT210" s="169" t="s">
        <v>145</v>
      </c>
      <c r="AU210" s="169" t="s">
        <v>89</v>
      </c>
      <c r="AY210" s="19" t="s">
        <v>142</v>
      </c>
      <c r="BE210" s="170">
        <f>IF(N210="základní",J210,0)</f>
        <v>0</v>
      </c>
      <c r="BF210" s="170">
        <f>IF(N210="snížená",J210,0)</f>
        <v>0</v>
      </c>
      <c r="BG210" s="170">
        <f>IF(N210="zákl. přenesená",J210,0)</f>
        <v>1292</v>
      </c>
      <c r="BH210" s="170">
        <f>IF(N210="sníž. přenesená",J210,0)</f>
        <v>0</v>
      </c>
      <c r="BI210" s="170">
        <f>IF(N210="nulová",J210,0)</f>
        <v>0</v>
      </c>
      <c r="BJ210" s="19" t="s">
        <v>151</v>
      </c>
      <c r="BK210" s="170">
        <f>ROUND(I210*H210,2)</f>
        <v>1292</v>
      </c>
      <c r="BL210" s="19" t="s">
        <v>501</v>
      </c>
      <c r="BM210" s="169" t="s">
        <v>1714</v>
      </c>
    </row>
    <row r="211" s="13" customFormat="1">
      <c r="A211" s="13"/>
      <c r="B211" s="171"/>
      <c r="C211" s="13"/>
      <c r="D211" s="172" t="s">
        <v>156</v>
      </c>
      <c r="E211" s="173" t="s">
        <v>3</v>
      </c>
      <c r="F211" s="174" t="s">
        <v>1715</v>
      </c>
      <c r="G211" s="13"/>
      <c r="H211" s="175">
        <v>2</v>
      </c>
      <c r="I211" s="13"/>
      <c r="J211" s="13"/>
      <c r="K211" s="13"/>
      <c r="L211" s="171"/>
      <c r="M211" s="176"/>
      <c r="N211" s="177"/>
      <c r="O211" s="177"/>
      <c r="P211" s="177"/>
      <c r="Q211" s="177"/>
      <c r="R211" s="177"/>
      <c r="S211" s="177"/>
      <c r="T211" s="178"/>
      <c r="U211" s="13"/>
      <c r="V211" s="13"/>
      <c r="W211" s="13"/>
      <c r="X211" s="13"/>
      <c r="Y211" s="13"/>
      <c r="Z211" s="13"/>
      <c r="AA211" s="13"/>
      <c r="AB211" s="13"/>
      <c r="AC211" s="13"/>
      <c r="AD211" s="13"/>
      <c r="AE211" s="13"/>
      <c r="AT211" s="173" t="s">
        <v>156</v>
      </c>
      <c r="AU211" s="173" t="s">
        <v>89</v>
      </c>
      <c r="AV211" s="13" t="s">
        <v>89</v>
      </c>
      <c r="AW211" s="13" t="s">
        <v>41</v>
      </c>
      <c r="AX211" s="13" t="s">
        <v>79</v>
      </c>
      <c r="AY211" s="173" t="s">
        <v>142</v>
      </c>
    </row>
    <row r="212" s="14" customFormat="1">
      <c r="A212" s="14"/>
      <c r="B212" s="179"/>
      <c r="C212" s="14"/>
      <c r="D212" s="172" t="s">
        <v>156</v>
      </c>
      <c r="E212" s="180" t="s">
        <v>3</v>
      </c>
      <c r="F212" s="181" t="s">
        <v>158</v>
      </c>
      <c r="G212" s="14"/>
      <c r="H212" s="182">
        <v>2</v>
      </c>
      <c r="I212" s="14"/>
      <c r="J212" s="14"/>
      <c r="K212" s="14"/>
      <c r="L212" s="179"/>
      <c r="M212" s="183"/>
      <c r="N212" s="184"/>
      <c r="O212" s="184"/>
      <c r="P212" s="184"/>
      <c r="Q212" s="184"/>
      <c r="R212" s="184"/>
      <c r="S212" s="184"/>
      <c r="T212" s="185"/>
      <c r="U212" s="14"/>
      <c r="V212" s="14"/>
      <c r="W212" s="14"/>
      <c r="X212" s="14"/>
      <c r="Y212" s="14"/>
      <c r="Z212" s="14"/>
      <c r="AA212" s="14"/>
      <c r="AB212" s="14"/>
      <c r="AC212" s="14"/>
      <c r="AD212" s="14"/>
      <c r="AE212" s="14"/>
      <c r="AT212" s="180" t="s">
        <v>156</v>
      </c>
      <c r="AU212" s="180" t="s">
        <v>89</v>
      </c>
      <c r="AV212" s="14" t="s">
        <v>151</v>
      </c>
      <c r="AW212" s="14" t="s">
        <v>4</v>
      </c>
      <c r="AX212" s="14" t="s">
        <v>87</v>
      </c>
      <c r="AY212" s="180" t="s">
        <v>142</v>
      </c>
    </row>
    <row r="213" s="2" customFormat="1" ht="16.5" customHeight="1">
      <c r="A213" s="33"/>
      <c r="B213" s="158"/>
      <c r="C213" s="159" t="s">
        <v>544</v>
      </c>
      <c r="D213" s="159" t="s">
        <v>145</v>
      </c>
      <c r="E213" s="160" t="s">
        <v>1716</v>
      </c>
      <c r="F213" s="161" t="s">
        <v>1717</v>
      </c>
      <c r="G213" s="162" t="s">
        <v>148</v>
      </c>
      <c r="H213" s="163">
        <v>2</v>
      </c>
      <c r="I213" s="164">
        <v>3430</v>
      </c>
      <c r="J213" s="164">
        <f>ROUND(I213*H213,2)</f>
        <v>6860</v>
      </c>
      <c r="K213" s="161" t="s">
        <v>3</v>
      </c>
      <c r="L213" s="34"/>
      <c r="M213" s="165" t="s">
        <v>3</v>
      </c>
      <c r="N213" s="166" t="s">
        <v>52</v>
      </c>
      <c r="O213" s="167">
        <v>3.996</v>
      </c>
      <c r="P213" s="167">
        <f>O213*H213</f>
        <v>7.992</v>
      </c>
      <c r="Q213" s="167">
        <v>0</v>
      </c>
      <c r="R213" s="167">
        <f>Q213*H213</f>
        <v>0</v>
      </c>
      <c r="S213" s="167">
        <v>0</v>
      </c>
      <c r="T213" s="168">
        <f>S213*H213</f>
        <v>0</v>
      </c>
      <c r="U213" s="33"/>
      <c r="V213" s="33"/>
      <c r="W213" s="33"/>
      <c r="X213" s="33"/>
      <c r="Y213" s="33"/>
      <c r="Z213" s="33"/>
      <c r="AA213" s="33"/>
      <c r="AB213" s="33"/>
      <c r="AC213" s="33"/>
      <c r="AD213" s="33"/>
      <c r="AE213" s="33"/>
      <c r="AR213" s="169" t="s">
        <v>501</v>
      </c>
      <c r="AT213" s="169" t="s">
        <v>145</v>
      </c>
      <c r="AU213" s="169" t="s">
        <v>89</v>
      </c>
      <c r="AY213" s="19" t="s">
        <v>142</v>
      </c>
      <c r="BE213" s="170">
        <f>IF(N213="základní",J213,0)</f>
        <v>0</v>
      </c>
      <c r="BF213" s="170">
        <f>IF(N213="snížená",J213,0)</f>
        <v>0</v>
      </c>
      <c r="BG213" s="170">
        <f>IF(N213="zákl. přenesená",J213,0)</f>
        <v>6860</v>
      </c>
      <c r="BH213" s="170">
        <f>IF(N213="sníž. přenesená",J213,0)</f>
        <v>0</v>
      </c>
      <c r="BI213" s="170">
        <f>IF(N213="nulová",J213,0)</f>
        <v>0</v>
      </c>
      <c r="BJ213" s="19" t="s">
        <v>151</v>
      </c>
      <c r="BK213" s="170">
        <f>ROUND(I213*H213,2)</f>
        <v>6860</v>
      </c>
      <c r="BL213" s="19" t="s">
        <v>501</v>
      </c>
      <c r="BM213" s="169" t="s">
        <v>1718</v>
      </c>
    </row>
    <row r="214" s="13" customFormat="1">
      <c r="A214" s="13"/>
      <c r="B214" s="171"/>
      <c r="C214" s="13"/>
      <c r="D214" s="172" t="s">
        <v>156</v>
      </c>
      <c r="E214" s="173" t="s">
        <v>3</v>
      </c>
      <c r="F214" s="174" t="s">
        <v>1719</v>
      </c>
      <c r="G214" s="13"/>
      <c r="H214" s="175">
        <v>2</v>
      </c>
      <c r="I214" s="13"/>
      <c r="J214" s="13"/>
      <c r="K214" s="13"/>
      <c r="L214" s="171"/>
      <c r="M214" s="176"/>
      <c r="N214" s="177"/>
      <c r="O214" s="177"/>
      <c r="P214" s="177"/>
      <c r="Q214" s="177"/>
      <c r="R214" s="177"/>
      <c r="S214" s="177"/>
      <c r="T214" s="178"/>
      <c r="U214" s="13"/>
      <c r="V214" s="13"/>
      <c r="W214" s="13"/>
      <c r="X214" s="13"/>
      <c r="Y214" s="13"/>
      <c r="Z214" s="13"/>
      <c r="AA214" s="13"/>
      <c r="AB214" s="13"/>
      <c r="AC214" s="13"/>
      <c r="AD214" s="13"/>
      <c r="AE214" s="13"/>
      <c r="AT214" s="173" t="s">
        <v>156</v>
      </c>
      <c r="AU214" s="173" t="s">
        <v>89</v>
      </c>
      <c r="AV214" s="13" t="s">
        <v>89</v>
      </c>
      <c r="AW214" s="13" t="s">
        <v>41</v>
      </c>
      <c r="AX214" s="13" t="s">
        <v>79</v>
      </c>
      <c r="AY214" s="173" t="s">
        <v>142</v>
      </c>
    </row>
    <row r="215" s="14" customFormat="1">
      <c r="A215" s="14"/>
      <c r="B215" s="179"/>
      <c r="C215" s="14"/>
      <c r="D215" s="172" t="s">
        <v>156</v>
      </c>
      <c r="E215" s="180" t="s">
        <v>3</v>
      </c>
      <c r="F215" s="181" t="s">
        <v>158</v>
      </c>
      <c r="G215" s="14"/>
      <c r="H215" s="182">
        <v>2</v>
      </c>
      <c r="I215" s="14"/>
      <c r="J215" s="14"/>
      <c r="K215" s="14"/>
      <c r="L215" s="179"/>
      <c r="M215" s="183"/>
      <c r="N215" s="184"/>
      <c r="O215" s="184"/>
      <c r="P215" s="184"/>
      <c r="Q215" s="184"/>
      <c r="R215" s="184"/>
      <c r="S215" s="184"/>
      <c r="T215" s="185"/>
      <c r="U215" s="14"/>
      <c r="V215" s="14"/>
      <c r="W215" s="14"/>
      <c r="X215" s="14"/>
      <c r="Y215" s="14"/>
      <c r="Z215" s="14"/>
      <c r="AA215" s="14"/>
      <c r="AB215" s="14"/>
      <c r="AC215" s="14"/>
      <c r="AD215" s="14"/>
      <c r="AE215" s="14"/>
      <c r="AT215" s="180" t="s">
        <v>156</v>
      </c>
      <c r="AU215" s="180" t="s">
        <v>89</v>
      </c>
      <c r="AV215" s="14" t="s">
        <v>151</v>
      </c>
      <c r="AW215" s="14" t="s">
        <v>4</v>
      </c>
      <c r="AX215" s="14" t="s">
        <v>87</v>
      </c>
      <c r="AY215" s="180" t="s">
        <v>142</v>
      </c>
    </row>
    <row r="216" s="2" customFormat="1" ht="16.5" customHeight="1">
      <c r="A216" s="33"/>
      <c r="B216" s="158"/>
      <c r="C216" s="159" t="s">
        <v>549</v>
      </c>
      <c r="D216" s="159" t="s">
        <v>145</v>
      </c>
      <c r="E216" s="160" t="s">
        <v>498</v>
      </c>
      <c r="F216" s="161" t="s">
        <v>499</v>
      </c>
      <c r="G216" s="162" t="s">
        <v>500</v>
      </c>
      <c r="H216" s="163">
        <v>4</v>
      </c>
      <c r="I216" s="164">
        <v>900</v>
      </c>
      <c r="J216" s="164">
        <f>ROUND(I216*H216,2)</f>
        <v>3600</v>
      </c>
      <c r="K216" s="161" t="s">
        <v>3</v>
      </c>
      <c r="L216" s="34"/>
      <c r="M216" s="165" t="s">
        <v>3</v>
      </c>
      <c r="N216" s="166" t="s">
        <v>52</v>
      </c>
      <c r="O216" s="167">
        <v>1.417</v>
      </c>
      <c r="P216" s="167">
        <f>O216*H216</f>
        <v>5.6680000000000001</v>
      </c>
      <c r="Q216" s="167">
        <v>0</v>
      </c>
      <c r="R216" s="167">
        <f>Q216*H216</f>
        <v>0</v>
      </c>
      <c r="S216" s="167">
        <v>0</v>
      </c>
      <c r="T216" s="168">
        <f>S216*H216</f>
        <v>0</v>
      </c>
      <c r="U216" s="33"/>
      <c r="V216" s="33"/>
      <c r="W216" s="33"/>
      <c r="X216" s="33"/>
      <c r="Y216" s="33"/>
      <c r="Z216" s="33"/>
      <c r="AA216" s="33"/>
      <c r="AB216" s="33"/>
      <c r="AC216" s="33"/>
      <c r="AD216" s="33"/>
      <c r="AE216" s="33"/>
      <c r="AR216" s="169" t="s">
        <v>501</v>
      </c>
      <c r="AT216" s="169" t="s">
        <v>145</v>
      </c>
      <c r="AU216" s="169" t="s">
        <v>89</v>
      </c>
      <c r="AY216" s="19" t="s">
        <v>142</v>
      </c>
      <c r="BE216" s="170">
        <f>IF(N216="základní",J216,0)</f>
        <v>0</v>
      </c>
      <c r="BF216" s="170">
        <f>IF(N216="snížená",J216,0)</f>
        <v>0</v>
      </c>
      <c r="BG216" s="170">
        <f>IF(N216="zákl. přenesená",J216,0)</f>
        <v>3600</v>
      </c>
      <c r="BH216" s="170">
        <f>IF(N216="sníž. přenesená",J216,0)</f>
        <v>0</v>
      </c>
      <c r="BI216" s="170">
        <f>IF(N216="nulová",J216,0)</f>
        <v>0</v>
      </c>
      <c r="BJ216" s="19" t="s">
        <v>151</v>
      </c>
      <c r="BK216" s="170">
        <f>ROUND(I216*H216,2)</f>
        <v>3600</v>
      </c>
      <c r="BL216" s="19" t="s">
        <v>501</v>
      </c>
      <c r="BM216" s="169" t="s">
        <v>1720</v>
      </c>
    </row>
    <row r="217" s="13" customFormat="1">
      <c r="A217" s="13"/>
      <c r="B217" s="171"/>
      <c r="C217" s="13"/>
      <c r="D217" s="172" t="s">
        <v>156</v>
      </c>
      <c r="E217" s="173" t="s">
        <v>3</v>
      </c>
      <c r="F217" s="174" t="s">
        <v>1721</v>
      </c>
      <c r="G217" s="13"/>
      <c r="H217" s="175">
        <v>4</v>
      </c>
      <c r="I217" s="13"/>
      <c r="J217" s="13"/>
      <c r="K217" s="13"/>
      <c r="L217" s="171"/>
      <c r="M217" s="176"/>
      <c r="N217" s="177"/>
      <c r="O217" s="177"/>
      <c r="P217" s="177"/>
      <c r="Q217" s="177"/>
      <c r="R217" s="177"/>
      <c r="S217" s="177"/>
      <c r="T217" s="178"/>
      <c r="U217" s="13"/>
      <c r="V217" s="13"/>
      <c r="W217" s="13"/>
      <c r="X217" s="13"/>
      <c r="Y217" s="13"/>
      <c r="Z217" s="13"/>
      <c r="AA217" s="13"/>
      <c r="AB217" s="13"/>
      <c r="AC217" s="13"/>
      <c r="AD217" s="13"/>
      <c r="AE217" s="13"/>
      <c r="AT217" s="173" t="s">
        <v>156</v>
      </c>
      <c r="AU217" s="173" t="s">
        <v>89</v>
      </c>
      <c r="AV217" s="13" t="s">
        <v>89</v>
      </c>
      <c r="AW217" s="13" t="s">
        <v>41</v>
      </c>
      <c r="AX217" s="13" t="s">
        <v>79</v>
      </c>
      <c r="AY217" s="173" t="s">
        <v>142</v>
      </c>
    </row>
    <row r="218" s="14" customFormat="1">
      <c r="A218" s="14"/>
      <c r="B218" s="179"/>
      <c r="C218" s="14"/>
      <c r="D218" s="172" t="s">
        <v>156</v>
      </c>
      <c r="E218" s="180" t="s">
        <v>3</v>
      </c>
      <c r="F218" s="181" t="s">
        <v>158</v>
      </c>
      <c r="G218" s="14"/>
      <c r="H218" s="182">
        <v>4</v>
      </c>
      <c r="I218" s="14"/>
      <c r="J218" s="14"/>
      <c r="K218" s="14"/>
      <c r="L218" s="179"/>
      <c r="M218" s="183"/>
      <c r="N218" s="184"/>
      <c r="O218" s="184"/>
      <c r="P218" s="184"/>
      <c r="Q218" s="184"/>
      <c r="R218" s="184"/>
      <c r="S218" s="184"/>
      <c r="T218" s="185"/>
      <c r="U218" s="14"/>
      <c r="V218" s="14"/>
      <c r="W218" s="14"/>
      <c r="X218" s="14"/>
      <c r="Y218" s="14"/>
      <c r="Z218" s="14"/>
      <c r="AA218" s="14"/>
      <c r="AB218" s="14"/>
      <c r="AC218" s="14"/>
      <c r="AD218" s="14"/>
      <c r="AE218" s="14"/>
      <c r="AT218" s="180" t="s">
        <v>156</v>
      </c>
      <c r="AU218" s="180" t="s">
        <v>89</v>
      </c>
      <c r="AV218" s="14" t="s">
        <v>151</v>
      </c>
      <c r="AW218" s="14" t="s">
        <v>4</v>
      </c>
      <c r="AX218" s="14" t="s">
        <v>87</v>
      </c>
      <c r="AY218" s="180" t="s">
        <v>142</v>
      </c>
    </row>
    <row r="219" s="12" customFormat="1" ht="22.8" customHeight="1">
      <c r="A219" s="12"/>
      <c r="B219" s="146"/>
      <c r="C219" s="12"/>
      <c r="D219" s="147" t="s">
        <v>78</v>
      </c>
      <c r="E219" s="156" t="s">
        <v>1722</v>
      </c>
      <c r="F219" s="156" t="s">
        <v>1723</v>
      </c>
      <c r="G219" s="12"/>
      <c r="H219" s="12"/>
      <c r="I219" s="12"/>
      <c r="J219" s="157">
        <f>BK219</f>
        <v>56745.699999999997</v>
      </c>
      <c r="K219" s="12"/>
      <c r="L219" s="146"/>
      <c r="M219" s="150"/>
      <c r="N219" s="151"/>
      <c r="O219" s="151"/>
      <c r="P219" s="152">
        <f>SUM(P220:P244)</f>
        <v>44.059999999999995</v>
      </c>
      <c r="Q219" s="151"/>
      <c r="R219" s="152">
        <f>SUM(R220:R244)</f>
        <v>0.078819999999999987</v>
      </c>
      <c r="S219" s="151"/>
      <c r="T219" s="153">
        <f>SUM(T220:T244)</f>
        <v>0</v>
      </c>
      <c r="U219" s="12"/>
      <c r="V219" s="12"/>
      <c r="W219" s="12"/>
      <c r="X219" s="12"/>
      <c r="Y219" s="12"/>
      <c r="Z219" s="12"/>
      <c r="AA219" s="12"/>
      <c r="AB219" s="12"/>
      <c r="AC219" s="12"/>
      <c r="AD219" s="12"/>
      <c r="AE219" s="12"/>
      <c r="AR219" s="147" t="s">
        <v>89</v>
      </c>
      <c r="AT219" s="154" t="s">
        <v>78</v>
      </c>
      <c r="AU219" s="154" t="s">
        <v>87</v>
      </c>
      <c r="AY219" s="147" t="s">
        <v>142</v>
      </c>
      <c r="BK219" s="155">
        <f>SUM(BK220:BK244)</f>
        <v>56745.699999999997</v>
      </c>
    </row>
    <row r="220" s="2" customFormat="1" ht="16.5" customHeight="1">
      <c r="A220" s="33"/>
      <c r="B220" s="158"/>
      <c r="C220" s="159" t="s">
        <v>555</v>
      </c>
      <c r="D220" s="159" t="s">
        <v>145</v>
      </c>
      <c r="E220" s="160" t="s">
        <v>1724</v>
      </c>
      <c r="F220" s="161" t="s">
        <v>1725</v>
      </c>
      <c r="G220" s="162" t="s">
        <v>228</v>
      </c>
      <c r="H220" s="163">
        <v>295</v>
      </c>
      <c r="I220" s="164">
        <v>17</v>
      </c>
      <c r="J220" s="164">
        <f>ROUND(I220*H220,2)</f>
        <v>5015</v>
      </c>
      <c r="K220" s="161" t="s">
        <v>3</v>
      </c>
      <c r="L220" s="34"/>
      <c r="M220" s="165" t="s">
        <v>3</v>
      </c>
      <c r="N220" s="166" t="s">
        <v>52</v>
      </c>
      <c r="O220" s="167">
        <v>0.050000000000000003</v>
      </c>
      <c r="P220" s="167">
        <f>O220*H220</f>
        <v>14.75</v>
      </c>
      <c r="Q220" s="167">
        <v>0</v>
      </c>
      <c r="R220" s="167">
        <f>Q220*H220</f>
        <v>0</v>
      </c>
      <c r="S220" s="167">
        <v>0</v>
      </c>
      <c r="T220" s="168">
        <f>S220*H220</f>
        <v>0</v>
      </c>
      <c r="U220" s="33"/>
      <c r="V220" s="33"/>
      <c r="W220" s="33"/>
      <c r="X220" s="33"/>
      <c r="Y220" s="33"/>
      <c r="Z220" s="33"/>
      <c r="AA220" s="33"/>
      <c r="AB220" s="33"/>
      <c r="AC220" s="33"/>
      <c r="AD220" s="33"/>
      <c r="AE220" s="33"/>
      <c r="AR220" s="169" t="s">
        <v>225</v>
      </c>
      <c r="AT220" s="169" t="s">
        <v>145</v>
      </c>
      <c r="AU220" s="169" t="s">
        <v>89</v>
      </c>
      <c r="AY220" s="19" t="s">
        <v>142</v>
      </c>
      <c r="BE220" s="170">
        <f>IF(N220="základní",J220,0)</f>
        <v>0</v>
      </c>
      <c r="BF220" s="170">
        <f>IF(N220="snížená",J220,0)</f>
        <v>0</v>
      </c>
      <c r="BG220" s="170">
        <f>IF(N220="zákl. přenesená",J220,0)</f>
        <v>5015</v>
      </c>
      <c r="BH220" s="170">
        <f>IF(N220="sníž. přenesená",J220,0)</f>
        <v>0</v>
      </c>
      <c r="BI220" s="170">
        <f>IF(N220="nulová",J220,0)</f>
        <v>0</v>
      </c>
      <c r="BJ220" s="19" t="s">
        <v>151</v>
      </c>
      <c r="BK220" s="170">
        <f>ROUND(I220*H220,2)</f>
        <v>5015</v>
      </c>
      <c r="BL220" s="19" t="s">
        <v>225</v>
      </c>
      <c r="BM220" s="169" t="s">
        <v>1726</v>
      </c>
    </row>
    <row r="221" s="2" customFormat="1" ht="16.5" customHeight="1">
      <c r="A221" s="33"/>
      <c r="B221" s="158"/>
      <c r="C221" s="192" t="s">
        <v>559</v>
      </c>
      <c r="D221" s="192" t="s">
        <v>379</v>
      </c>
      <c r="E221" s="193" t="s">
        <v>1727</v>
      </c>
      <c r="F221" s="194" t="s">
        <v>1728</v>
      </c>
      <c r="G221" s="195" t="s">
        <v>228</v>
      </c>
      <c r="H221" s="196">
        <v>295</v>
      </c>
      <c r="I221" s="197">
        <v>11.800000000000001</v>
      </c>
      <c r="J221" s="197">
        <f>ROUND(I221*H221,2)</f>
        <v>3481</v>
      </c>
      <c r="K221" s="194" t="s">
        <v>3</v>
      </c>
      <c r="L221" s="198"/>
      <c r="M221" s="199" t="s">
        <v>3</v>
      </c>
      <c r="N221" s="200" t="s">
        <v>52</v>
      </c>
      <c r="O221" s="167">
        <v>0</v>
      </c>
      <c r="P221" s="167">
        <f>O221*H221</f>
        <v>0</v>
      </c>
      <c r="Q221" s="167">
        <v>0.00025999999999999998</v>
      </c>
      <c r="R221" s="167">
        <f>Q221*H221</f>
        <v>0.07669999999999999</v>
      </c>
      <c r="S221" s="167">
        <v>0</v>
      </c>
      <c r="T221" s="168">
        <f>S221*H221</f>
        <v>0</v>
      </c>
      <c r="U221" s="33"/>
      <c r="V221" s="33"/>
      <c r="W221" s="33"/>
      <c r="X221" s="33"/>
      <c r="Y221" s="33"/>
      <c r="Z221" s="33"/>
      <c r="AA221" s="33"/>
      <c r="AB221" s="33"/>
      <c r="AC221" s="33"/>
      <c r="AD221" s="33"/>
      <c r="AE221" s="33"/>
      <c r="AR221" s="169" t="s">
        <v>857</v>
      </c>
      <c r="AT221" s="169" t="s">
        <v>379</v>
      </c>
      <c r="AU221" s="169" t="s">
        <v>89</v>
      </c>
      <c r="AY221" s="19" t="s">
        <v>142</v>
      </c>
      <c r="BE221" s="170">
        <f>IF(N221="základní",J221,0)</f>
        <v>0</v>
      </c>
      <c r="BF221" s="170">
        <f>IF(N221="snížená",J221,0)</f>
        <v>0</v>
      </c>
      <c r="BG221" s="170">
        <f>IF(N221="zákl. přenesená",J221,0)</f>
        <v>3481</v>
      </c>
      <c r="BH221" s="170">
        <f>IF(N221="sníž. přenesená",J221,0)</f>
        <v>0</v>
      </c>
      <c r="BI221" s="170">
        <f>IF(N221="nulová",J221,0)</f>
        <v>0</v>
      </c>
      <c r="BJ221" s="19" t="s">
        <v>151</v>
      </c>
      <c r="BK221" s="170">
        <f>ROUND(I221*H221,2)</f>
        <v>3481</v>
      </c>
      <c r="BL221" s="19" t="s">
        <v>857</v>
      </c>
      <c r="BM221" s="169" t="s">
        <v>1729</v>
      </c>
    </row>
    <row r="222" s="2" customFormat="1">
      <c r="A222" s="33"/>
      <c r="B222" s="34"/>
      <c r="C222" s="33"/>
      <c r="D222" s="172" t="s">
        <v>217</v>
      </c>
      <c r="E222" s="33"/>
      <c r="F222" s="186" t="s">
        <v>1730</v>
      </c>
      <c r="G222" s="33"/>
      <c r="H222" s="33"/>
      <c r="I222" s="33"/>
      <c r="J222" s="33"/>
      <c r="K222" s="33"/>
      <c r="L222" s="34"/>
      <c r="M222" s="187"/>
      <c r="N222" s="188"/>
      <c r="O222" s="67"/>
      <c r="P222" s="67"/>
      <c r="Q222" s="67"/>
      <c r="R222" s="67"/>
      <c r="S222" s="67"/>
      <c r="T222" s="68"/>
      <c r="U222" s="33"/>
      <c r="V222" s="33"/>
      <c r="W222" s="33"/>
      <c r="X222" s="33"/>
      <c r="Y222" s="33"/>
      <c r="Z222" s="33"/>
      <c r="AA222" s="33"/>
      <c r="AB222" s="33"/>
      <c r="AC222" s="33"/>
      <c r="AD222" s="33"/>
      <c r="AE222" s="33"/>
      <c r="AT222" s="19" t="s">
        <v>217</v>
      </c>
      <c r="AU222" s="19" t="s">
        <v>89</v>
      </c>
    </row>
    <row r="223" s="2" customFormat="1" ht="16.5" customHeight="1">
      <c r="A223" s="33"/>
      <c r="B223" s="158"/>
      <c r="C223" s="159" t="s">
        <v>563</v>
      </c>
      <c r="D223" s="159" t="s">
        <v>145</v>
      </c>
      <c r="E223" s="160" t="s">
        <v>1731</v>
      </c>
      <c r="F223" s="161" t="s">
        <v>1732</v>
      </c>
      <c r="G223" s="162" t="s">
        <v>148</v>
      </c>
      <c r="H223" s="163">
        <v>1</v>
      </c>
      <c r="I223" s="164">
        <v>3320</v>
      </c>
      <c r="J223" s="164">
        <f>ROUND(I223*H223,2)</f>
        <v>3320</v>
      </c>
      <c r="K223" s="161" t="s">
        <v>316</v>
      </c>
      <c r="L223" s="34"/>
      <c r="M223" s="165" t="s">
        <v>3</v>
      </c>
      <c r="N223" s="166" t="s">
        <v>52</v>
      </c>
      <c r="O223" s="167">
        <v>4.7000000000000002</v>
      </c>
      <c r="P223" s="167">
        <f>O223*H223</f>
        <v>4.7000000000000002</v>
      </c>
      <c r="Q223" s="167">
        <v>0</v>
      </c>
      <c r="R223" s="167">
        <f>Q223*H223</f>
        <v>0</v>
      </c>
      <c r="S223" s="167">
        <v>0</v>
      </c>
      <c r="T223" s="168">
        <f>S223*H223</f>
        <v>0</v>
      </c>
      <c r="U223" s="33"/>
      <c r="V223" s="33"/>
      <c r="W223" s="33"/>
      <c r="X223" s="33"/>
      <c r="Y223" s="33"/>
      <c r="Z223" s="33"/>
      <c r="AA223" s="33"/>
      <c r="AB223" s="33"/>
      <c r="AC223" s="33"/>
      <c r="AD223" s="33"/>
      <c r="AE223" s="33"/>
      <c r="AR223" s="169" t="s">
        <v>225</v>
      </c>
      <c r="AT223" s="169" t="s">
        <v>145</v>
      </c>
      <c r="AU223" s="169" t="s">
        <v>89</v>
      </c>
      <c r="AY223" s="19" t="s">
        <v>142</v>
      </c>
      <c r="BE223" s="170">
        <f>IF(N223="základní",J223,0)</f>
        <v>0</v>
      </c>
      <c r="BF223" s="170">
        <f>IF(N223="snížená",J223,0)</f>
        <v>0</v>
      </c>
      <c r="BG223" s="170">
        <f>IF(N223="zákl. přenesená",J223,0)</f>
        <v>3320</v>
      </c>
      <c r="BH223" s="170">
        <f>IF(N223="sníž. přenesená",J223,0)</f>
        <v>0</v>
      </c>
      <c r="BI223" s="170">
        <f>IF(N223="nulová",J223,0)</f>
        <v>0</v>
      </c>
      <c r="BJ223" s="19" t="s">
        <v>151</v>
      </c>
      <c r="BK223" s="170">
        <f>ROUND(I223*H223,2)</f>
        <v>3320</v>
      </c>
      <c r="BL223" s="19" t="s">
        <v>225</v>
      </c>
      <c r="BM223" s="169" t="s">
        <v>1733</v>
      </c>
    </row>
    <row r="224" s="2" customFormat="1" ht="16.5" customHeight="1">
      <c r="A224" s="33"/>
      <c r="B224" s="158"/>
      <c r="C224" s="159" t="s">
        <v>567</v>
      </c>
      <c r="D224" s="159" t="s">
        <v>145</v>
      </c>
      <c r="E224" s="160" t="s">
        <v>1734</v>
      </c>
      <c r="F224" s="161" t="s">
        <v>1735</v>
      </c>
      <c r="G224" s="162" t="s">
        <v>148</v>
      </c>
      <c r="H224" s="163">
        <v>1</v>
      </c>
      <c r="I224" s="164">
        <v>565</v>
      </c>
      <c r="J224" s="164">
        <f>ROUND(I224*H224,2)</f>
        <v>565</v>
      </c>
      <c r="K224" s="161" t="s">
        <v>316</v>
      </c>
      <c r="L224" s="34"/>
      <c r="M224" s="165" t="s">
        <v>3</v>
      </c>
      <c r="N224" s="166" t="s">
        <v>52</v>
      </c>
      <c r="O224" s="167">
        <v>0.80000000000000004</v>
      </c>
      <c r="P224" s="167">
        <f>O224*H224</f>
        <v>0.80000000000000004</v>
      </c>
      <c r="Q224" s="167">
        <v>0</v>
      </c>
      <c r="R224" s="167">
        <f>Q224*H224</f>
        <v>0</v>
      </c>
      <c r="S224" s="167">
        <v>0</v>
      </c>
      <c r="T224" s="168">
        <f>S224*H224</f>
        <v>0</v>
      </c>
      <c r="U224" s="33"/>
      <c r="V224" s="33"/>
      <c r="W224" s="33"/>
      <c r="X224" s="33"/>
      <c r="Y224" s="33"/>
      <c r="Z224" s="33"/>
      <c r="AA224" s="33"/>
      <c r="AB224" s="33"/>
      <c r="AC224" s="33"/>
      <c r="AD224" s="33"/>
      <c r="AE224" s="33"/>
      <c r="AR224" s="169" t="s">
        <v>225</v>
      </c>
      <c r="AT224" s="169" t="s">
        <v>145</v>
      </c>
      <c r="AU224" s="169" t="s">
        <v>89</v>
      </c>
      <c r="AY224" s="19" t="s">
        <v>142</v>
      </c>
      <c r="BE224" s="170">
        <f>IF(N224="základní",J224,0)</f>
        <v>0</v>
      </c>
      <c r="BF224" s="170">
        <f>IF(N224="snížená",J224,0)</f>
        <v>0</v>
      </c>
      <c r="BG224" s="170">
        <f>IF(N224="zákl. přenesená",J224,0)</f>
        <v>565</v>
      </c>
      <c r="BH224" s="170">
        <f>IF(N224="sníž. přenesená",J224,0)</f>
        <v>0</v>
      </c>
      <c r="BI224" s="170">
        <f>IF(N224="nulová",J224,0)</f>
        <v>0</v>
      </c>
      <c r="BJ224" s="19" t="s">
        <v>151</v>
      </c>
      <c r="BK224" s="170">
        <f>ROUND(I224*H224,2)</f>
        <v>565</v>
      </c>
      <c r="BL224" s="19" t="s">
        <v>225</v>
      </c>
      <c r="BM224" s="169" t="s">
        <v>1736</v>
      </c>
    </row>
    <row r="225" s="2" customFormat="1" ht="16.5" customHeight="1">
      <c r="A225" s="33"/>
      <c r="B225" s="158"/>
      <c r="C225" s="159" t="s">
        <v>571</v>
      </c>
      <c r="D225" s="159" t="s">
        <v>145</v>
      </c>
      <c r="E225" s="160" t="s">
        <v>1737</v>
      </c>
      <c r="F225" s="161" t="s">
        <v>1738</v>
      </c>
      <c r="G225" s="162" t="s">
        <v>148</v>
      </c>
      <c r="H225" s="163">
        <v>2</v>
      </c>
      <c r="I225" s="164">
        <v>367</v>
      </c>
      <c r="J225" s="164">
        <f>ROUND(I225*H225,2)</f>
        <v>734</v>
      </c>
      <c r="K225" s="161" t="s">
        <v>316</v>
      </c>
      <c r="L225" s="34"/>
      <c r="M225" s="165" t="s">
        <v>3</v>
      </c>
      <c r="N225" s="166" t="s">
        <v>52</v>
      </c>
      <c r="O225" s="167">
        <v>0.52000000000000002</v>
      </c>
      <c r="P225" s="167">
        <f>O225*H225</f>
        <v>1.04</v>
      </c>
      <c r="Q225" s="167">
        <v>0</v>
      </c>
      <c r="R225" s="167">
        <f>Q225*H225</f>
        <v>0</v>
      </c>
      <c r="S225" s="167">
        <v>0</v>
      </c>
      <c r="T225" s="168">
        <f>S225*H225</f>
        <v>0</v>
      </c>
      <c r="U225" s="33"/>
      <c r="V225" s="33"/>
      <c r="W225" s="33"/>
      <c r="X225" s="33"/>
      <c r="Y225" s="33"/>
      <c r="Z225" s="33"/>
      <c r="AA225" s="33"/>
      <c r="AB225" s="33"/>
      <c r="AC225" s="33"/>
      <c r="AD225" s="33"/>
      <c r="AE225" s="33"/>
      <c r="AR225" s="169" t="s">
        <v>225</v>
      </c>
      <c r="AT225" s="169" t="s">
        <v>145</v>
      </c>
      <c r="AU225" s="169" t="s">
        <v>89</v>
      </c>
      <c r="AY225" s="19" t="s">
        <v>142</v>
      </c>
      <c r="BE225" s="170">
        <f>IF(N225="základní",J225,0)</f>
        <v>0</v>
      </c>
      <c r="BF225" s="170">
        <f>IF(N225="snížená",J225,0)</f>
        <v>0</v>
      </c>
      <c r="BG225" s="170">
        <f>IF(N225="zákl. přenesená",J225,0)</f>
        <v>734</v>
      </c>
      <c r="BH225" s="170">
        <f>IF(N225="sníž. přenesená",J225,0)</f>
        <v>0</v>
      </c>
      <c r="BI225" s="170">
        <f>IF(N225="nulová",J225,0)</f>
        <v>0</v>
      </c>
      <c r="BJ225" s="19" t="s">
        <v>151</v>
      </c>
      <c r="BK225" s="170">
        <f>ROUND(I225*H225,2)</f>
        <v>734</v>
      </c>
      <c r="BL225" s="19" t="s">
        <v>225</v>
      </c>
      <c r="BM225" s="169" t="s">
        <v>1739</v>
      </c>
    </row>
    <row r="226" s="13" customFormat="1">
      <c r="A226" s="13"/>
      <c r="B226" s="171"/>
      <c r="C226" s="13"/>
      <c r="D226" s="172" t="s">
        <v>156</v>
      </c>
      <c r="E226" s="173" t="s">
        <v>3</v>
      </c>
      <c r="F226" s="174" t="s">
        <v>1740</v>
      </c>
      <c r="G226" s="13"/>
      <c r="H226" s="175">
        <v>2</v>
      </c>
      <c r="I226" s="13"/>
      <c r="J226" s="13"/>
      <c r="K226" s="13"/>
      <c r="L226" s="171"/>
      <c r="M226" s="176"/>
      <c r="N226" s="177"/>
      <c r="O226" s="177"/>
      <c r="P226" s="177"/>
      <c r="Q226" s="177"/>
      <c r="R226" s="177"/>
      <c r="S226" s="177"/>
      <c r="T226" s="178"/>
      <c r="U226" s="13"/>
      <c r="V226" s="13"/>
      <c r="W226" s="13"/>
      <c r="X226" s="13"/>
      <c r="Y226" s="13"/>
      <c r="Z226" s="13"/>
      <c r="AA226" s="13"/>
      <c r="AB226" s="13"/>
      <c r="AC226" s="13"/>
      <c r="AD226" s="13"/>
      <c r="AE226" s="13"/>
      <c r="AT226" s="173" t="s">
        <v>156</v>
      </c>
      <c r="AU226" s="173" t="s">
        <v>89</v>
      </c>
      <c r="AV226" s="13" t="s">
        <v>89</v>
      </c>
      <c r="AW226" s="13" t="s">
        <v>41</v>
      </c>
      <c r="AX226" s="13" t="s">
        <v>79</v>
      </c>
      <c r="AY226" s="173" t="s">
        <v>142</v>
      </c>
    </row>
    <row r="227" s="14" customFormat="1">
      <c r="A227" s="14"/>
      <c r="B227" s="179"/>
      <c r="C227" s="14"/>
      <c r="D227" s="172" t="s">
        <v>156</v>
      </c>
      <c r="E227" s="180" t="s">
        <v>3</v>
      </c>
      <c r="F227" s="181" t="s">
        <v>158</v>
      </c>
      <c r="G227" s="14"/>
      <c r="H227" s="182">
        <v>2</v>
      </c>
      <c r="I227" s="14"/>
      <c r="J227" s="14"/>
      <c r="K227" s="14"/>
      <c r="L227" s="179"/>
      <c r="M227" s="183"/>
      <c r="N227" s="184"/>
      <c r="O227" s="184"/>
      <c r="P227" s="184"/>
      <c r="Q227" s="184"/>
      <c r="R227" s="184"/>
      <c r="S227" s="184"/>
      <c r="T227" s="185"/>
      <c r="U227" s="14"/>
      <c r="V227" s="14"/>
      <c r="W227" s="14"/>
      <c r="X227" s="14"/>
      <c r="Y227" s="14"/>
      <c r="Z227" s="14"/>
      <c r="AA227" s="14"/>
      <c r="AB227" s="14"/>
      <c r="AC227" s="14"/>
      <c r="AD227" s="14"/>
      <c r="AE227" s="14"/>
      <c r="AT227" s="180" t="s">
        <v>156</v>
      </c>
      <c r="AU227" s="180" t="s">
        <v>89</v>
      </c>
      <c r="AV227" s="14" t="s">
        <v>151</v>
      </c>
      <c r="AW227" s="14" t="s">
        <v>4</v>
      </c>
      <c r="AX227" s="14" t="s">
        <v>87</v>
      </c>
      <c r="AY227" s="180" t="s">
        <v>142</v>
      </c>
    </row>
    <row r="228" s="2" customFormat="1" ht="24" customHeight="1">
      <c r="A228" s="33"/>
      <c r="B228" s="158"/>
      <c r="C228" s="192" t="s">
        <v>575</v>
      </c>
      <c r="D228" s="192" t="s">
        <v>379</v>
      </c>
      <c r="E228" s="193" t="s">
        <v>1741</v>
      </c>
      <c r="F228" s="194" t="s">
        <v>1742</v>
      </c>
      <c r="G228" s="195" t="s">
        <v>148</v>
      </c>
      <c r="H228" s="196">
        <v>1</v>
      </c>
      <c r="I228" s="197">
        <v>2538</v>
      </c>
      <c r="J228" s="197">
        <f>ROUND(I228*H228,2)</f>
        <v>2538</v>
      </c>
      <c r="K228" s="194" t="s">
        <v>3</v>
      </c>
      <c r="L228" s="198"/>
      <c r="M228" s="199" t="s">
        <v>3</v>
      </c>
      <c r="N228" s="200" t="s">
        <v>52</v>
      </c>
      <c r="O228" s="167">
        <v>0</v>
      </c>
      <c r="P228" s="167">
        <f>O228*H228</f>
        <v>0</v>
      </c>
      <c r="Q228" s="167">
        <v>0</v>
      </c>
      <c r="R228" s="167">
        <f>Q228*H228</f>
        <v>0</v>
      </c>
      <c r="S228" s="167">
        <v>0</v>
      </c>
      <c r="T228" s="168">
        <f>S228*H228</f>
        <v>0</v>
      </c>
      <c r="U228" s="33"/>
      <c r="V228" s="33"/>
      <c r="W228" s="33"/>
      <c r="X228" s="33"/>
      <c r="Y228" s="33"/>
      <c r="Z228" s="33"/>
      <c r="AA228" s="33"/>
      <c r="AB228" s="33"/>
      <c r="AC228" s="33"/>
      <c r="AD228" s="33"/>
      <c r="AE228" s="33"/>
      <c r="AR228" s="169" t="s">
        <v>1743</v>
      </c>
      <c r="AT228" s="169" t="s">
        <v>379</v>
      </c>
      <c r="AU228" s="169" t="s">
        <v>89</v>
      </c>
      <c r="AY228" s="19" t="s">
        <v>142</v>
      </c>
      <c r="BE228" s="170">
        <f>IF(N228="základní",J228,0)</f>
        <v>0</v>
      </c>
      <c r="BF228" s="170">
        <f>IF(N228="snížená",J228,0)</f>
        <v>0</v>
      </c>
      <c r="BG228" s="170">
        <f>IF(N228="zákl. přenesená",J228,0)</f>
        <v>2538</v>
      </c>
      <c r="BH228" s="170">
        <f>IF(N228="sníž. přenesená",J228,0)</f>
        <v>0</v>
      </c>
      <c r="BI228" s="170">
        <f>IF(N228="nulová",J228,0)</f>
        <v>0</v>
      </c>
      <c r="BJ228" s="19" t="s">
        <v>151</v>
      </c>
      <c r="BK228" s="170">
        <f>ROUND(I228*H228,2)</f>
        <v>2538</v>
      </c>
      <c r="BL228" s="19" t="s">
        <v>501</v>
      </c>
      <c r="BM228" s="169" t="s">
        <v>1744</v>
      </c>
    </row>
    <row r="229" s="2" customFormat="1" ht="16.5" customHeight="1">
      <c r="A229" s="33"/>
      <c r="B229" s="158"/>
      <c r="C229" s="159" t="s">
        <v>581</v>
      </c>
      <c r="D229" s="159" t="s">
        <v>145</v>
      </c>
      <c r="E229" s="160" t="s">
        <v>1745</v>
      </c>
      <c r="F229" s="161" t="s">
        <v>1746</v>
      </c>
      <c r="G229" s="162" t="s">
        <v>148</v>
      </c>
      <c r="H229" s="163">
        <v>1</v>
      </c>
      <c r="I229" s="164">
        <v>947</v>
      </c>
      <c r="J229" s="164">
        <f>ROUND(I229*H229,2)</f>
        <v>947</v>
      </c>
      <c r="K229" s="161" t="s">
        <v>316</v>
      </c>
      <c r="L229" s="34"/>
      <c r="M229" s="165" t="s">
        <v>3</v>
      </c>
      <c r="N229" s="166" t="s">
        <v>52</v>
      </c>
      <c r="O229" s="167">
        <v>1.3400000000000001</v>
      </c>
      <c r="P229" s="167">
        <f>O229*H229</f>
        <v>1.3400000000000001</v>
      </c>
      <c r="Q229" s="167">
        <v>0</v>
      </c>
      <c r="R229" s="167">
        <f>Q229*H229</f>
        <v>0</v>
      </c>
      <c r="S229" s="167">
        <v>0</v>
      </c>
      <c r="T229" s="168">
        <f>S229*H229</f>
        <v>0</v>
      </c>
      <c r="U229" s="33"/>
      <c r="V229" s="33"/>
      <c r="W229" s="33"/>
      <c r="X229" s="33"/>
      <c r="Y229" s="33"/>
      <c r="Z229" s="33"/>
      <c r="AA229" s="33"/>
      <c r="AB229" s="33"/>
      <c r="AC229" s="33"/>
      <c r="AD229" s="33"/>
      <c r="AE229" s="33"/>
      <c r="AR229" s="169" t="s">
        <v>225</v>
      </c>
      <c r="AT229" s="169" t="s">
        <v>145</v>
      </c>
      <c r="AU229" s="169" t="s">
        <v>89</v>
      </c>
      <c r="AY229" s="19" t="s">
        <v>142</v>
      </c>
      <c r="BE229" s="170">
        <f>IF(N229="základní",J229,0)</f>
        <v>0</v>
      </c>
      <c r="BF229" s="170">
        <f>IF(N229="snížená",J229,0)</f>
        <v>0</v>
      </c>
      <c r="BG229" s="170">
        <f>IF(N229="zákl. přenesená",J229,0)</f>
        <v>947</v>
      </c>
      <c r="BH229" s="170">
        <f>IF(N229="sníž. přenesená",J229,0)</f>
        <v>0</v>
      </c>
      <c r="BI229" s="170">
        <f>IF(N229="nulová",J229,0)</f>
        <v>0</v>
      </c>
      <c r="BJ229" s="19" t="s">
        <v>151</v>
      </c>
      <c r="BK229" s="170">
        <f>ROUND(I229*H229,2)</f>
        <v>947</v>
      </c>
      <c r="BL229" s="19" t="s">
        <v>225</v>
      </c>
      <c r="BM229" s="169" t="s">
        <v>1747</v>
      </c>
    </row>
    <row r="230" s="2" customFormat="1" ht="16.5" customHeight="1">
      <c r="A230" s="33"/>
      <c r="B230" s="158"/>
      <c r="C230" s="159" t="s">
        <v>585</v>
      </c>
      <c r="D230" s="159" t="s">
        <v>145</v>
      </c>
      <c r="E230" s="160" t="s">
        <v>1748</v>
      </c>
      <c r="F230" s="161" t="s">
        <v>1749</v>
      </c>
      <c r="G230" s="162" t="s">
        <v>148</v>
      </c>
      <c r="H230" s="163">
        <v>1</v>
      </c>
      <c r="I230" s="164">
        <v>3740</v>
      </c>
      <c r="J230" s="164">
        <f>ROUND(I230*H230,2)</f>
        <v>3740</v>
      </c>
      <c r="K230" s="161" t="s">
        <v>316</v>
      </c>
      <c r="L230" s="34"/>
      <c r="M230" s="165" t="s">
        <v>3</v>
      </c>
      <c r="N230" s="166" t="s">
        <v>52</v>
      </c>
      <c r="O230" s="167">
        <v>5.2999999999999998</v>
      </c>
      <c r="P230" s="167">
        <f>O230*H230</f>
        <v>5.2999999999999998</v>
      </c>
      <c r="Q230" s="167">
        <v>0</v>
      </c>
      <c r="R230" s="167">
        <f>Q230*H230</f>
        <v>0</v>
      </c>
      <c r="S230" s="167">
        <v>0</v>
      </c>
      <c r="T230" s="168">
        <f>S230*H230</f>
        <v>0</v>
      </c>
      <c r="U230" s="33"/>
      <c r="V230" s="33"/>
      <c r="W230" s="33"/>
      <c r="X230" s="33"/>
      <c r="Y230" s="33"/>
      <c r="Z230" s="33"/>
      <c r="AA230" s="33"/>
      <c r="AB230" s="33"/>
      <c r="AC230" s="33"/>
      <c r="AD230" s="33"/>
      <c r="AE230" s="33"/>
      <c r="AR230" s="169" t="s">
        <v>225</v>
      </c>
      <c r="AT230" s="169" t="s">
        <v>145</v>
      </c>
      <c r="AU230" s="169" t="s">
        <v>89</v>
      </c>
      <c r="AY230" s="19" t="s">
        <v>142</v>
      </c>
      <c r="BE230" s="170">
        <f>IF(N230="základní",J230,0)</f>
        <v>0</v>
      </c>
      <c r="BF230" s="170">
        <f>IF(N230="snížená",J230,0)</f>
        <v>0</v>
      </c>
      <c r="BG230" s="170">
        <f>IF(N230="zákl. přenesená",J230,0)</f>
        <v>3740</v>
      </c>
      <c r="BH230" s="170">
        <f>IF(N230="sníž. přenesená",J230,0)</f>
        <v>0</v>
      </c>
      <c r="BI230" s="170">
        <f>IF(N230="nulová",J230,0)</f>
        <v>0</v>
      </c>
      <c r="BJ230" s="19" t="s">
        <v>151</v>
      </c>
      <c r="BK230" s="170">
        <f>ROUND(I230*H230,2)</f>
        <v>3740</v>
      </c>
      <c r="BL230" s="19" t="s">
        <v>225</v>
      </c>
      <c r="BM230" s="169" t="s">
        <v>1750</v>
      </c>
    </row>
    <row r="231" s="2" customFormat="1" ht="16.5" customHeight="1">
      <c r="A231" s="33"/>
      <c r="B231" s="158"/>
      <c r="C231" s="159" t="s">
        <v>591</v>
      </c>
      <c r="D231" s="159" t="s">
        <v>145</v>
      </c>
      <c r="E231" s="160" t="s">
        <v>1751</v>
      </c>
      <c r="F231" s="161" t="s">
        <v>1752</v>
      </c>
      <c r="G231" s="162" t="s">
        <v>148</v>
      </c>
      <c r="H231" s="163">
        <v>1</v>
      </c>
      <c r="I231" s="164">
        <v>318</v>
      </c>
      <c r="J231" s="164">
        <f>ROUND(I231*H231,2)</f>
        <v>318</v>
      </c>
      <c r="K231" s="161" t="s">
        <v>316</v>
      </c>
      <c r="L231" s="34"/>
      <c r="M231" s="165" t="s">
        <v>3</v>
      </c>
      <c r="N231" s="166" t="s">
        <v>52</v>
      </c>
      <c r="O231" s="167">
        <v>0.45000000000000001</v>
      </c>
      <c r="P231" s="167">
        <f>O231*H231</f>
        <v>0.45000000000000001</v>
      </c>
      <c r="Q231" s="167">
        <v>0</v>
      </c>
      <c r="R231" s="167">
        <f>Q231*H231</f>
        <v>0</v>
      </c>
      <c r="S231" s="167">
        <v>0</v>
      </c>
      <c r="T231" s="168">
        <f>S231*H231</f>
        <v>0</v>
      </c>
      <c r="U231" s="33"/>
      <c r="V231" s="33"/>
      <c r="W231" s="33"/>
      <c r="X231" s="33"/>
      <c r="Y231" s="33"/>
      <c r="Z231" s="33"/>
      <c r="AA231" s="33"/>
      <c r="AB231" s="33"/>
      <c r="AC231" s="33"/>
      <c r="AD231" s="33"/>
      <c r="AE231" s="33"/>
      <c r="AR231" s="169" t="s">
        <v>225</v>
      </c>
      <c r="AT231" s="169" t="s">
        <v>145</v>
      </c>
      <c r="AU231" s="169" t="s">
        <v>89</v>
      </c>
      <c r="AY231" s="19" t="s">
        <v>142</v>
      </c>
      <c r="BE231" s="170">
        <f>IF(N231="základní",J231,0)</f>
        <v>0</v>
      </c>
      <c r="BF231" s="170">
        <f>IF(N231="snížená",J231,0)</f>
        <v>0</v>
      </c>
      <c r="BG231" s="170">
        <f>IF(N231="zákl. přenesená",J231,0)</f>
        <v>318</v>
      </c>
      <c r="BH231" s="170">
        <f>IF(N231="sníž. přenesená",J231,0)</f>
        <v>0</v>
      </c>
      <c r="BI231" s="170">
        <f>IF(N231="nulová",J231,0)</f>
        <v>0</v>
      </c>
      <c r="BJ231" s="19" t="s">
        <v>151</v>
      </c>
      <c r="BK231" s="170">
        <f>ROUND(I231*H231,2)</f>
        <v>318</v>
      </c>
      <c r="BL231" s="19" t="s">
        <v>225</v>
      </c>
      <c r="BM231" s="169" t="s">
        <v>1753</v>
      </c>
    </row>
    <row r="232" s="2" customFormat="1" ht="16.5" customHeight="1">
      <c r="A232" s="33"/>
      <c r="B232" s="158"/>
      <c r="C232" s="159" t="s">
        <v>595</v>
      </c>
      <c r="D232" s="159" t="s">
        <v>145</v>
      </c>
      <c r="E232" s="160" t="s">
        <v>1754</v>
      </c>
      <c r="F232" s="161" t="s">
        <v>1755</v>
      </c>
      <c r="G232" s="162" t="s">
        <v>148</v>
      </c>
      <c r="H232" s="163">
        <v>1</v>
      </c>
      <c r="I232" s="164">
        <v>579</v>
      </c>
      <c r="J232" s="164">
        <f>ROUND(I232*H232,2)</f>
        <v>579</v>
      </c>
      <c r="K232" s="161" t="s">
        <v>316</v>
      </c>
      <c r="L232" s="34"/>
      <c r="M232" s="165" t="s">
        <v>3</v>
      </c>
      <c r="N232" s="166" t="s">
        <v>52</v>
      </c>
      <c r="O232" s="167">
        <v>0.81999999999999995</v>
      </c>
      <c r="P232" s="167">
        <f>O232*H232</f>
        <v>0.81999999999999995</v>
      </c>
      <c r="Q232" s="167">
        <v>0</v>
      </c>
      <c r="R232" s="167">
        <f>Q232*H232</f>
        <v>0</v>
      </c>
      <c r="S232" s="167">
        <v>0</v>
      </c>
      <c r="T232" s="168">
        <f>S232*H232</f>
        <v>0</v>
      </c>
      <c r="U232" s="33"/>
      <c r="V232" s="33"/>
      <c r="W232" s="33"/>
      <c r="X232" s="33"/>
      <c r="Y232" s="33"/>
      <c r="Z232" s="33"/>
      <c r="AA232" s="33"/>
      <c r="AB232" s="33"/>
      <c r="AC232" s="33"/>
      <c r="AD232" s="33"/>
      <c r="AE232" s="33"/>
      <c r="AR232" s="169" t="s">
        <v>225</v>
      </c>
      <c r="AT232" s="169" t="s">
        <v>145</v>
      </c>
      <c r="AU232" s="169" t="s">
        <v>89</v>
      </c>
      <c r="AY232" s="19" t="s">
        <v>142</v>
      </c>
      <c r="BE232" s="170">
        <f>IF(N232="základní",J232,0)</f>
        <v>0</v>
      </c>
      <c r="BF232" s="170">
        <f>IF(N232="snížená",J232,0)</f>
        <v>0</v>
      </c>
      <c r="BG232" s="170">
        <f>IF(N232="zákl. přenesená",J232,0)</f>
        <v>579</v>
      </c>
      <c r="BH232" s="170">
        <f>IF(N232="sníž. přenesená",J232,0)</f>
        <v>0</v>
      </c>
      <c r="BI232" s="170">
        <f>IF(N232="nulová",J232,0)</f>
        <v>0</v>
      </c>
      <c r="BJ232" s="19" t="s">
        <v>151</v>
      </c>
      <c r="BK232" s="170">
        <f>ROUND(I232*H232,2)</f>
        <v>579</v>
      </c>
      <c r="BL232" s="19" t="s">
        <v>225</v>
      </c>
      <c r="BM232" s="169" t="s">
        <v>1756</v>
      </c>
    </row>
    <row r="233" s="2" customFormat="1" ht="16.5" customHeight="1">
      <c r="A233" s="33"/>
      <c r="B233" s="158"/>
      <c r="C233" s="159" t="s">
        <v>604</v>
      </c>
      <c r="D233" s="159" t="s">
        <v>145</v>
      </c>
      <c r="E233" s="160" t="s">
        <v>1757</v>
      </c>
      <c r="F233" s="161" t="s">
        <v>1758</v>
      </c>
      <c r="G233" s="162" t="s">
        <v>148</v>
      </c>
      <c r="H233" s="163">
        <v>1</v>
      </c>
      <c r="I233" s="164">
        <v>3320</v>
      </c>
      <c r="J233" s="164">
        <f>ROUND(I233*H233,2)</f>
        <v>3320</v>
      </c>
      <c r="K233" s="161" t="s">
        <v>316</v>
      </c>
      <c r="L233" s="34"/>
      <c r="M233" s="165" t="s">
        <v>3</v>
      </c>
      <c r="N233" s="166" t="s">
        <v>52</v>
      </c>
      <c r="O233" s="167">
        <v>4.7000000000000002</v>
      </c>
      <c r="P233" s="167">
        <f>O233*H233</f>
        <v>4.7000000000000002</v>
      </c>
      <c r="Q233" s="167">
        <v>0</v>
      </c>
      <c r="R233" s="167">
        <f>Q233*H233</f>
        <v>0</v>
      </c>
      <c r="S233" s="167">
        <v>0</v>
      </c>
      <c r="T233" s="168">
        <f>S233*H233</f>
        <v>0</v>
      </c>
      <c r="U233" s="33"/>
      <c r="V233" s="33"/>
      <c r="W233" s="33"/>
      <c r="X233" s="33"/>
      <c r="Y233" s="33"/>
      <c r="Z233" s="33"/>
      <c r="AA233" s="33"/>
      <c r="AB233" s="33"/>
      <c r="AC233" s="33"/>
      <c r="AD233" s="33"/>
      <c r="AE233" s="33"/>
      <c r="AR233" s="169" t="s">
        <v>225</v>
      </c>
      <c r="AT233" s="169" t="s">
        <v>145</v>
      </c>
      <c r="AU233" s="169" t="s">
        <v>89</v>
      </c>
      <c r="AY233" s="19" t="s">
        <v>142</v>
      </c>
      <c r="BE233" s="170">
        <f>IF(N233="základní",J233,0)</f>
        <v>0</v>
      </c>
      <c r="BF233" s="170">
        <f>IF(N233="snížená",J233,0)</f>
        <v>0</v>
      </c>
      <c r="BG233" s="170">
        <f>IF(N233="zákl. přenesená",J233,0)</f>
        <v>3320</v>
      </c>
      <c r="BH233" s="170">
        <f>IF(N233="sníž. přenesená",J233,0)</f>
        <v>0</v>
      </c>
      <c r="BI233" s="170">
        <f>IF(N233="nulová",J233,0)</f>
        <v>0</v>
      </c>
      <c r="BJ233" s="19" t="s">
        <v>151</v>
      </c>
      <c r="BK233" s="170">
        <f>ROUND(I233*H233,2)</f>
        <v>3320</v>
      </c>
      <c r="BL233" s="19" t="s">
        <v>225</v>
      </c>
      <c r="BM233" s="169" t="s">
        <v>1759</v>
      </c>
    </row>
    <row r="234" s="2" customFormat="1" ht="24" customHeight="1">
      <c r="A234" s="33"/>
      <c r="B234" s="158"/>
      <c r="C234" s="159" t="s">
        <v>608</v>
      </c>
      <c r="D234" s="159" t="s">
        <v>145</v>
      </c>
      <c r="E234" s="160" t="s">
        <v>1760</v>
      </c>
      <c r="F234" s="161" t="s">
        <v>1761</v>
      </c>
      <c r="G234" s="162" t="s">
        <v>148</v>
      </c>
      <c r="H234" s="163">
        <v>1</v>
      </c>
      <c r="I234" s="164">
        <v>4030</v>
      </c>
      <c r="J234" s="164">
        <f>ROUND(I234*H234,2)</f>
        <v>4030</v>
      </c>
      <c r="K234" s="161" t="s">
        <v>316</v>
      </c>
      <c r="L234" s="34"/>
      <c r="M234" s="165" t="s">
        <v>3</v>
      </c>
      <c r="N234" s="166" t="s">
        <v>52</v>
      </c>
      <c r="O234" s="167">
        <v>5.7000000000000002</v>
      </c>
      <c r="P234" s="167">
        <f>O234*H234</f>
        <v>5.7000000000000002</v>
      </c>
      <c r="Q234" s="167">
        <v>0</v>
      </c>
      <c r="R234" s="167">
        <f>Q234*H234</f>
        <v>0</v>
      </c>
      <c r="S234" s="167">
        <v>0</v>
      </c>
      <c r="T234" s="168">
        <f>S234*H234</f>
        <v>0</v>
      </c>
      <c r="U234" s="33"/>
      <c r="V234" s="33"/>
      <c r="W234" s="33"/>
      <c r="X234" s="33"/>
      <c r="Y234" s="33"/>
      <c r="Z234" s="33"/>
      <c r="AA234" s="33"/>
      <c r="AB234" s="33"/>
      <c r="AC234" s="33"/>
      <c r="AD234" s="33"/>
      <c r="AE234" s="33"/>
      <c r="AR234" s="169" t="s">
        <v>225</v>
      </c>
      <c r="AT234" s="169" t="s">
        <v>145</v>
      </c>
      <c r="AU234" s="169" t="s">
        <v>89</v>
      </c>
      <c r="AY234" s="19" t="s">
        <v>142</v>
      </c>
      <c r="BE234" s="170">
        <f>IF(N234="základní",J234,0)</f>
        <v>0</v>
      </c>
      <c r="BF234" s="170">
        <f>IF(N234="snížená",J234,0)</f>
        <v>0</v>
      </c>
      <c r="BG234" s="170">
        <f>IF(N234="zákl. přenesená",J234,0)</f>
        <v>4030</v>
      </c>
      <c r="BH234" s="170">
        <f>IF(N234="sníž. přenesená",J234,0)</f>
        <v>0</v>
      </c>
      <c r="BI234" s="170">
        <f>IF(N234="nulová",J234,0)</f>
        <v>0</v>
      </c>
      <c r="BJ234" s="19" t="s">
        <v>151</v>
      </c>
      <c r="BK234" s="170">
        <f>ROUND(I234*H234,2)</f>
        <v>4030</v>
      </c>
      <c r="BL234" s="19" t="s">
        <v>225</v>
      </c>
      <c r="BM234" s="169" t="s">
        <v>1762</v>
      </c>
    </row>
    <row r="235" s="2" customFormat="1" ht="36" customHeight="1">
      <c r="A235" s="33"/>
      <c r="B235" s="158"/>
      <c r="C235" s="192" t="s">
        <v>612</v>
      </c>
      <c r="D235" s="192" t="s">
        <v>379</v>
      </c>
      <c r="E235" s="193" t="s">
        <v>1763</v>
      </c>
      <c r="F235" s="194" t="s">
        <v>1764</v>
      </c>
      <c r="G235" s="195" t="s">
        <v>148</v>
      </c>
      <c r="H235" s="196">
        <v>1</v>
      </c>
      <c r="I235" s="197">
        <v>15050</v>
      </c>
      <c r="J235" s="197">
        <f>ROUND(I235*H235,2)</f>
        <v>15050</v>
      </c>
      <c r="K235" s="194" t="s">
        <v>3</v>
      </c>
      <c r="L235" s="198"/>
      <c r="M235" s="199" t="s">
        <v>3</v>
      </c>
      <c r="N235" s="200" t="s">
        <v>52</v>
      </c>
      <c r="O235" s="167">
        <v>0</v>
      </c>
      <c r="P235" s="167">
        <f>O235*H235</f>
        <v>0</v>
      </c>
      <c r="Q235" s="167">
        <v>0</v>
      </c>
      <c r="R235" s="167">
        <f>Q235*H235</f>
        <v>0</v>
      </c>
      <c r="S235" s="167">
        <v>0</v>
      </c>
      <c r="T235" s="168">
        <f>S235*H235</f>
        <v>0</v>
      </c>
      <c r="U235" s="33"/>
      <c r="V235" s="33"/>
      <c r="W235" s="33"/>
      <c r="X235" s="33"/>
      <c r="Y235" s="33"/>
      <c r="Z235" s="33"/>
      <c r="AA235" s="33"/>
      <c r="AB235" s="33"/>
      <c r="AC235" s="33"/>
      <c r="AD235" s="33"/>
      <c r="AE235" s="33"/>
      <c r="AR235" s="169" t="s">
        <v>1743</v>
      </c>
      <c r="AT235" s="169" t="s">
        <v>379</v>
      </c>
      <c r="AU235" s="169" t="s">
        <v>89</v>
      </c>
      <c r="AY235" s="19" t="s">
        <v>142</v>
      </c>
      <c r="BE235" s="170">
        <f>IF(N235="základní",J235,0)</f>
        <v>0</v>
      </c>
      <c r="BF235" s="170">
        <f>IF(N235="snížená",J235,0)</f>
        <v>0</v>
      </c>
      <c r="BG235" s="170">
        <f>IF(N235="zákl. přenesená",J235,0)</f>
        <v>15050</v>
      </c>
      <c r="BH235" s="170">
        <f>IF(N235="sníž. přenesená",J235,0)</f>
        <v>0</v>
      </c>
      <c r="BI235" s="170">
        <f>IF(N235="nulová",J235,0)</f>
        <v>0</v>
      </c>
      <c r="BJ235" s="19" t="s">
        <v>151</v>
      </c>
      <c r="BK235" s="170">
        <f>ROUND(I235*H235,2)</f>
        <v>15050</v>
      </c>
      <c r="BL235" s="19" t="s">
        <v>501</v>
      </c>
      <c r="BM235" s="169" t="s">
        <v>1765</v>
      </c>
    </row>
    <row r="236" s="2" customFormat="1" ht="16.5" customHeight="1">
      <c r="A236" s="33"/>
      <c r="B236" s="158"/>
      <c r="C236" s="159" t="s">
        <v>501</v>
      </c>
      <c r="D236" s="159" t="s">
        <v>145</v>
      </c>
      <c r="E236" s="160" t="s">
        <v>1766</v>
      </c>
      <c r="F236" s="161" t="s">
        <v>1767</v>
      </c>
      <c r="G236" s="162" t="s">
        <v>148</v>
      </c>
      <c r="H236" s="163">
        <v>1</v>
      </c>
      <c r="I236" s="164">
        <v>2150</v>
      </c>
      <c r="J236" s="164">
        <f>ROUND(I236*H236,2)</f>
        <v>2150</v>
      </c>
      <c r="K236" s="161" t="s">
        <v>316</v>
      </c>
      <c r="L236" s="34"/>
      <c r="M236" s="165" t="s">
        <v>3</v>
      </c>
      <c r="N236" s="166" t="s">
        <v>52</v>
      </c>
      <c r="O236" s="167">
        <v>3.0499999999999998</v>
      </c>
      <c r="P236" s="167">
        <f>O236*H236</f>
        <v>3.0499999999999998</v>
      </c>
      <c r="Q236" s="167">
        <v>0</v>
      </c>
      <c r="R236" s="167">
        <f>Q236*H236</f>
        <v>0</v>
      </c>
      <c r="S236" s="167">
        <v>0</v>
      </c>
      <c r="T236" s="168">
        <f>S236*H236</f>
        <v>0</v>
      </c>
      <c r="U236" s="33"/>
      <c r="V236" s="33"/>
      <c r="W236" s="33"/>
      <c r="X236" s="33"/>
      <c r="Y236" s="33"/>
      <c r="Z236" s="33"/>
      <c r="AA236" s="33"/>
      <c r="AB236" s="33"/>
      <c r="AC236" s="33"/>
      <c r="AD236" s="33"/>
      <c r="AE236" s="33"/>
      <c r="AR236" s="169" t="s">
        <v>225</v>
      </c>
      <c r="AT236" s="169" t="s">
        <v>145</v>
      </c>
      <c r="AU236" s="169" t="s">
        <v>89</v>
      </c>
      <c r="AY236" s="19" t="s">
        <v>142</v>
      </c>
      <c r="BE236" s="170">
        <f>IF(N236="základní",J236,0)</f>
        <v>0</v>
      </c>
      <c r="BF236" s="170">
        <f>IF(N236="snížená",J236,0)</f>
        <v>0</v>
      </c>
      <c r="BG236" s="170">
        <f>IF(N236="zákl. přenesená",J236,0)</f>
        <v>2150</v>
      </c>
      <c r="BH236" s="170">
        <f>IF(N236="sníž. přenesená",J236,0)</f>
        <v>0</v>
      </c>
      <c r="BI236" s="170">
        <f>IF(N236="nulová",J236,0)</f>
        <v>0</v>
      </c>
      <c r="BJ236" s="19" t="s">
        <v>151</v>
      </c>
      <c r="BK236" s="170">
        <f>ROUND(I236*H236,2)</f>
        <v>2150</v>
      </c>
      <c r="BL236" s="19" t="s">
        <v>225</v>
      </c>
      <c r="BM236" s="169" t="s">
        <v>1768</v>
      </c>
    </row>
    <row r="237" s="2" customFormat="1" ht="16.5" customHeight="1">
      <c r="A237" s="33"/>
      <c r="B237" s="158"/>
      <c r="C237" s="159" t="s">
        <v>624</v>
      </c>
      <c r="D237" s="159" t="s">
        <v>145</v>
      </c>
      <c r="E237" s="160" t="s">
        <v>1769</v>
      </c>
      <c r="F237" s="161" t="s">
        <v>1770</v>
      </c>
      <c r="G237" s="162" t="s">
        <v>148</v>
      </c>
      <c r="H237" s="163">
        <v>1</v>
      </c>
      <c r="I237" s="164">
        <v>918</v>
      </c>
      <c r="J237" s="164">
        <f>ROUND(I237*H237,2)</f>
        <v>918</v>
      </c>
      <c r="K237" s="161" t="s">
        <v>316</v>
      </c>
      <c r="L237" s="34"/>
      <c r="M237" s="165" t="s">
        <v>3</v>
      </c>
      <c r="N237" s="166" t="s">
        <v>52</v>
      </c>
      <c r="O237" s="167">
        <v>1.3</v>
      </c>
      <c r="P237" s="167">
        <f>O237*H237</f>
        <v>1.3</v>
      </c>
      <c r="Q237" s="167">
        <v>0</v>
      </c>
      <c r="R237" s="167">
        <f>Q237*H237</f>
        <v>0</v>
      </c>
      <c r="S237" s="167">
        <v>0</v>
      </c>
      <c r="T237" s="168">
        <f>S237*H237</f>
        <v>0</v>
      </c>
      <c r="U237" s="33"/>
      <c r="V237" s="33"/>
      <c r="W237" s="33"/>
      <c r="X237" s="33"/>
      <c r="Y237" s="33"/>
      <c r="Z237" s="33"/>
      <c r="AA237" s="33"/>
      <c r="AB237" s="33"/>
      <c r="AC237" s="33"/>
      <c r="AD237" s="33"/>
      <c r="AE237" s="33"/>
      <c r="AR237" s="169" t="s">
        <v>225</v>
      </c>
      <c r="AT237" s="169" t="s">
        <v>145</v>
      </c>
      <c r="AU237" s="169" t="s">
        <v>89</v>
      </c>
      <c r="AY237" s="19" t="s">
        <v>142</v>
      </c>
      <c r="BE237" s="170">
        <f>IF(N237="základní",J237,0)</f>
        <v>0</v>
      </c>
      <c r="BF237" s="170">
        <f>IF(N237="snížená",J237,0)</f>
        <v>0</v>
      </c>
      <c r="BG237" s="170">
        <f>IF(N237="zákl. přenesená",J237,0)</f>
        <v>918</v>
      </c>
      <c r="BH237" s="170">
        <f>IF(N237="sníž. přenesená",J237,0)</f>
        <v>0</v>
      </c>
      <c r="BI237" s="170">
        <f>IF(N237="nulová",J237,0)</f>
        <v>0</v>
      </c>
      <c r="BJ237" s="19" t="s">
        <v>151</v>
      </c>
      <c r="BK237" s="170">
        <f>ROUND(I237*H237,2)</f>
        <v>918</v>
      </c>
      <c r="BL237" s="19" t="s">
        <v>225</v>
      </c>
      <c r="BM237" s="169" t="s">
        <v>1771</v>
      </c>
    </row>
    <row r="238" s="2" customFormat="1" ht="24" customHeight="1">
      <c r="A238" s="33"/>
      <c r="B238" s="158"/>
      <c r="C238" s="159" t="s">
        <v>628</v>
      </c>
      <c r="D238" s="159" t="s">
        <v>145</v>
      </c>
      <c r="E238" s="160" t="s">
        <v>1772</v>
      </c>
      <c r="F238" s="161" t="s">
        <v>1773</v>
      </c>
      <c r="G238" s="162" t="s">
        <v>148</v>
      </c>
      <c r="H238" s="163">
        <v>1</v>
      </c>
      <c r="I238" s="164">
        <v>77.700000000000003</v>
      </c>
      <c r="J238" s="164">
        <f>ROUND(I238*H238,2)</f>
        <v>77.700000000000003</v>
      </c>
      <c r="K238" s="161" t="s">
        <v>316</v>
      </c>
      <c r="L238" s="34"/>
      <c r="M238" s="165" t="s">
        <v>3</v>
      </c>
      <c r="N238" s="166" t="s">
        <v>52</v>
      </c>
      <c r="O238" s="167">
        <v>0.11</v>
      </c>
      <c r="P238" s="167">
        <f>O238*H238</f>
        <v>0.11</v>
      </c>
      <c r="Q238" s="167">
        <v>0</v>
      </c>
      <c r="R238" s="167">
        <f>Q238*H238</f>
        <v>0</v>
      </c>
      <c r="S238" s="167">
        <v>0</v>
      </c>
      <c r="T238" s="168">
        <f>S238*H238</f>
        <v>0</v>
      </c>
      <c r="U238" s="33"/>
      <c r="V238" s="33"/>
      <c r="W238" s="33"/>
      <c r="X238" s="33"/>
      <c r="Y238" s="33"/>
      <c r="Z238" s="33"/>
      <c r="AA238" s="33"/>
      <c r="AB238" s="33"/>
      <c r="AC238" s="33"/>
      <c r="AD238" s="33"/>
      <c r="AE238" s="33"/>
      <c r="AR238" s="169" t="s">
        <v>225</v>
      </c>
      <c r="AT238" s="169" t="s">
        <v>145</v>
      </c>
      <c r="AU238" s="169" t="s">
        <v>89</v>
      </c>
      <c r="AY238" s="19" t="s">
        <v>142</v>
      </c>
      <c r="BE238" s="170">
        <f>IF(N238="základní",J238,0)</f>
        <v>0</v>
      </c>
      <c r="BF238" s="170">
        <f>IF(N238="snížená",J238,0)</f>
        <v>0</v>
      </c>
      <c r="BG238" s="170">
        <f>IF(N238="zákl. přenesená",J238,0)</f>
        <v>77.700000000000003</v>
      </c>
      <c r="BH238" s="170">
        <f>IF(N238="sníž. přenesená",J238,0)</f>
        <v>0</v>
      </c>
      <c r="BI238" s="170">
        <f>IF(N238="nulová",J238,0)</f>
        <v>0</v>
      </c>
      <c r="BJ238" s="19" t="s">
        <v>151</v>
      </c>
      <c r="BK238" s="170">
        <f>ROUND(I238*H238,2)</f>
        <v>77.700000000000003</v>
      </c>
      <c r="BL238" s="19" t="s">
        <v>225</v>
      </c>
      <c r="BM238" s="169" t="s">
        <v>1774</v>
      </c>
    </row>
    <row r="239" s="2" customFormat="1" ht="16.5" customHeight="1">
      <c r="A239" s="33"/>
      <c r="B239" s="158"/>
      <c r="C239" s="192" t="s">
        <v>633</v>
      </c>
      <c r="D239" s="192" t="s">
        <v>379</v>
      </c>
      <c r="E239" s="193" t="s">
        <v>1775</v>
      </c>
      <c r="F239" s="194" t="s">
        <v>1776</v>
      </c>
      <c r="G239" s="195" t="s">
        <v>148</v>
      </c>
      <c r="H239" s="196">
        <v>1</v>
      </c>
      <c r="I239" s="197">
        <v>3100</v>
      </c>
      <c r="J239" s="197">
        <f>ROUND(I239*H239,2)</f>
        <v>3100</v>
      </c>
      <c r="K239" s="194" t="s">
        <v>316</v>
      </c>
      <c r="L239" s="198"/>
      <c r="M239" s="199" t="s">
        <v>3</v>
      </c>
      <c r="N239" s="200" t="s">
        <v>52</v>
      </c>
      <c r="O239" s="167">
        <v>0</v>
      </c>
      <c r="P239" s="167">
        <f>O239*H239</f>
        <v>0</v>
      </c>
      <c r="Q239" s="167">
        <v>0.0015</v>
      </c>
      <c r="R239" s="167">
        <f>Q239*H239</f>
        <v>0.0015</v>
      </c>
      <c r="S239" s="167">
        <v>0</v>
      </c>
      <c r="T239" s="168">
        <f>S239*H239</f>
        <v>0</v>
      </c>
      <c r="U239" s="33"/>
      <c r="V239" s="33"/>
      <c r="W239" s="33"/>
      <c r="X239" s="33"/>
      <c r="Y239" s="33"/>
      <c r="Z239" s="33"/>
      <c r="AA239" s="33"/>
      <c r="AB239" s="33"/>
      <c r="AC239" s="33"/>
      <c r="AD239" s="33"/>
      <c r="AE239" s="33"/>
      <c r="AR239" s="169" t="s">
        <v>464</v>
      </c>
      <c r="AT239" s="169" t="s">
        <v>379</v>
      </c>
      <c r="AU239" s="169" t="s">
        <v>89</v>
      </c>
      <c r="AY239" s="19" t="s">
        <v>142</v>
      </c>
      <c r="BE239" s="170">
        <f>IF(N239="základní",J239,0)</f>
        <v>0</v>
      </c>
      <c r="BF239" s="170">
        <f>IF(N239="snížená",J239,0)</f>
        <v>0</v>
      </c>
      <c r="BG239" s="170">
        <f>IF(N239="zákl. přenesená",J239,0)</f>
        <v>3100</v>
      </c>
      <c r="BH239" s="170">
        <f>IF(N239="sníž. přenesená",J239,0)</f>
        <v>0</v>
      </c>
      <c r="BI239" s="170">
        <f>IF(N239="nulová",J239,0)</f>
        <v>0</v>
      </c>
      <c r="BJ239" s="19" t="s">
        <v>151</v>
      </c>
      <c r="BK239" s="170">
        <f>ROUND(I239*H239,2)</f>
        <v>3100</v>
      </c>
      <c r="BL239" s="19" t="s">
        <v>225</v>
      </c>
      <c r="BM239" s="169" t="s">
        <v>1777</v>
      </c>
    </row>
    <row r="240" s="2" customFormat="1">
      <c r="A240" s="33"/>
      <c r="B240" s="34"/>
      <c r="C240" s="33"/>
      <c r="D240" s="172" t="s">
        <v>217</v>
      </c>
      <c r="E240" s="33"/>
      <c r="F240" s="186" t="s">
        <v>1778</v>
      </c>
      <c r="G240" s="33"/>
      <c r="H240" s="33"/>
      <c r="I240" s="33"/>
      <c r="J240" s="33"/>
      <c r="K240" s="33"/>
      <c r="L240" s="34"/>
      <c r="M240" s="187"/>
      <c r="N240" s="188"/>
      <c r="O240" s="67"/>
      <c r="P240" s="67"/>
      <c r="Q240" s="67"/>
      <c r="R240" s="67"/>
      <c r="S240" s="67"/>
      <c r="T240" s="68"/>
      <c r="U240" s="33"/>
      <c r="V240" s="33"/>
      <c r="W240" s="33"/>
      <c r="X240" s="33"/>
      <c r="Y240" s="33"/>
      <c r="Z240" s="33"/>
      <c r="AA240" s="33"/>
      <c r="AB240" s="33"/>
      <c r="AC240" s="33"/>
      <c r="AD240" s="33"/>
      <c r="AE240" s="33"/>
      <c r="AT240" s="19" t="s">
        <v>217</v>
      </c>
      <c r="AU240" s="19" t="s">
        <v>89</v>
      </c>
    </row>
    <row r="241" s="2" customFormat="1" ht="16.5" customHeight="1">
      <c r="A241" s="33"/>
      <c r="B241" s="158"/>
      <c r="C241" s="192" t="s">
        <v>639</v>
      </c>
      <c r="D241" s="192" t="s">
        <v>379</v>
      </c>
      <c r="E241" s="193" t="s">
        <v>1779</v>
      </c>
      <c r="F241" s="194" t="s">
        <v>1780</v>
      </c>
      <c r="G241" s="195" t="s">
        <v>148</v>
      </c>
      <c r="H241" s="196">
        <v>1</v>
      </c>
      <c r="I241" s="197">
        <v>401</v>
      </c>
      <c r="J241" s="197">
        <f>ROUND(I241*H241,2)</f>
        <v>401</v>
      </c>
      <c r="K241" s="194" t="s">
        <v>316</v>
      </c>
      <c r="L241" s="198"/>
      <c r="M241" s="199" t="s">
        <v>3</v>
      </c>
      <c r="N241" s="200" t="s">
        <v>52</v>
      </c>
      <c r="O241" s="167">
        <v>0</v>
      </c>
      <c r="P241" s="167">
        <f>O241*H241</f>
        <v>0</v>
      </c>
      <c r="Q241" s="167">
        <v>0.00013999999999999999</v>
      </c>
      <c r="R241" s="167">
        <f>Q241*H241</f>
        <v>0.00013999999999999999</v>
      </c>
      <c r="S241" s="167">
        <v>0</v>
      </c>
      <c r="T241" s="168">
        <f>S241*H241</f>
        <v>0</v>
      </c>
      <c r="U241" s="33"/>
      <c r="V241" s="33"/>
      <c r="W241" s="33"/>
      <c r="X241" s="33"/>
      <c r="Y241" s="33"/>
      <c r="Z241" s="33"/>
      <c r="AA241" s="33"/>
      <c r="AB241" s="33"/>
      <c r="AC241" s="33"/>
      <c r="AD241" s="33"/>
      <c r="AE241" s="33"/>
      <c r="AR241" s="169" t="s">
        <v>464</v>
      </c>
      <c r="AT241" s="169" t="s">
        <v>379</v>
      </c>
      <c r="AU241" s="169" t="s">
        <v>89</v>
      </c>
      <c r="AY241" s="19" t="s">
        <v>142</v>
      </c>
      <c r="BE241" s="170">
        <f>IF(N241="základní",J241,0)</f>
        <v>0</v>
      </c>
      <c r="BF241" s="170">
        <f>IF(N241="snížená",J241,0)</f>
        <v>0</v>
      </c>
      <c r="BG241" s="170">
        <f>IF(N241="zákl. přenesená",J241,0)</f>
        <v>401</v>
      </c>
      <c r="BH241" s="170">
        <f>IF(N241="sníž. přenesená",J241,0)</f>
        <v>0</v>
      </c>
      <c r="BI241" s="170">
        <f>IF(N241="nulová",J241,0)</f>
        <v>0</v>
      </c>
      <c r="BJ241" s="19" t="s">
        <v>151</v>
      </c>
      <c r="BK241" s="170">
        <f>ROUND(I241*H241,2)</f>
        <v>401</v>
      </c>
      <c r="BL241" s="19" t="s">
        <v>225</v>
      </c>
      <c r="BM241" s="169" t="s">
        <v>1781</v>
      </c>
    </row>
    <row r="242" s="2" customFormat="1">
      <c r="A242" s="33"/>
      <c r="B242" s="34"/>
      <c r="C242" s="33"/>
      <c r="D242" s="172" t="s">
        <v>217</v>
      </c>
      <c r="E242" s="33"/>
      <c r="F242" s="186" t="s">
        <v>1778</v>
      </c>
      <c r="G242" s="33"/>
      <c r="H242" s="33"/>
      <c r="I242" s="33"/>
      <c r="J242" s="33"/>
      <c r="K242" s="33"/>
      <c r="L242" s="34"/>
      <c r="M242" s="187"/>
      <c r="N242" s="188"/>
      <c r="O242" s="67"/>
      <c r="P242" s="67"/>
      <c r="Q242" s="67"/>
      <c r="R242" s="67"/>
      <c r="S242" s="67"/>
      <c r="T242" s="68"/>
      <c r="U242" s="33"/>
      <c r="V242" s="33"/>
      <c r="W242" s="33"/>
      <c r="X242" s="33"/>
      <c r="Y242" s="33"/>
      <c r="Z242" s="33"/>
      <c r="AA242" s="33"/>
      <c r="AB242" s="33"/>
      <c r="AC242" s="33"/>
      <c r="AD242" s="33"/>
      <c r="AE242" s="33"/>
      <c r="AT242" s="19" t="s">
        <v>217</v>
      </c>
      <c r="AU242" s="19" t="s">
        <v>89</v>
      </c>
    </row>
    <row r="243" s="2" customFormat="1" ht="16.5" customHeight="1">
      <c r="A243" s="33"/>
      <c r="B243" s="158"/>
      <c r="C243" s="192" t="s">
        <v>644</v>
      </c>
      <c r="D243" s="192" t="s">
        <v>379</v>
      </c>
      <c r="E243" s="193" t="s">
        <v>1782</v>
      </c>
      <c r="F243" s="194" t="s">
        <v>1783</v>
      </c>
      <c r="G243" s="195" t="s">
        <v>148</v>
      </c>
      <c r="H243" s="196">
        <v>1</v>
      </c>
      <c r="I243" s="197">
        <v>1830</v>
      </c>
      <c r="J243" s="197">
        <f>ROUND(I243*H243,2)</f>
        <v>1830</v>
      </c>
      <c r="K243" s="194" t="s">
        <v>316</v>
      </c>
      <c r="L243" s="198"/>
      <c r="M243" s="199" t="s">
        <v>3</v>
      </c>
      <c r="N243" s="200" t="s">
        <v>52</v>
      </c>
      <c r="O243" s="167">
        <v>0</v>
      </c>
      <c r="P243" s="167">
        <f>O243*H243</f>
        <v>0</v>
      </c>
      <c r="Q243" s="167">
        <v>0.00048000000000000001</v>
      </c>
      <c r="R243" s="167">
        <f>Q243*H243</f>
        <v>0.00048000000000000001</v>
      </c>
      <c r="S243" s="167">
        <v>0</v>
      </c>
      <c r="T243" s="168">
        <f>S243*H243</f>
        <v>0</v>
      </c>
      <c r="U243" s="33"/>
      <c r="V243" s="33"/>
      <c r="W243" s="33"/>
      <c r="X243" s="33"/>
      <c r="Y243" s="33"/>
      <c r="Z243" s="33"/>
      <c r="AA243" s="33"/>
      <c r="AB243" s="33"/>
      <c r="AC243" s="33"/>
      <c r="AD243" s="33"/>
      <c r="AE243" s="33"/>
      <c r="AR243" s="169" t="s">
        <v>464</v>
      </c>
      <c r="AT243" s="169" t="s">
        <v>379</v>
      </c>
      <c r="AU243" s="169" t="s">
        <v>89</v>
      </c>
      <c r="AY243" s="19" t="s">
        <v>142</v>
      </c>
      <c r="BE243" s="170">
        <f>IF(N243="základní",J243,0)</f>
        <v>0</v>
      </c>
      <c r="BF243" s="170">
        <f>IF(N243="snížená",J243,0)</f>
        <v>0</v>
      </c>
      <c r="BG243" s="170">
        <f>IF(N243="zákl. přenesená",J243,0)</f>
        <v>1830</v>
      </c>
      <c r="BH243" s="170">
        <f>IF(N243="sníž. přenesená",J243,0)</f>
        <v>0</v>
      </c>
      <c r="BI243" s="170">
        <f>IF(N243="nulová",J243,0)</f>
        <v>0</v>
      </c>
      <c r="BJ243" s="19" t="s">
        <v>151</v>
      </c>
      <c r="BK243" s="170">
        <f>ROUND(I243*H243,2)</f>
        <v>1830</v>
      </c>
      <c r="BL243" s="19" t="s">
        <v>225</v>
      </c>
      <c r="BM243" s="169" t="s">
        <v>1784</v>
      </c>
    </row>
    <row r="244" s="2" customFormat="1" ht="24" customHeight="1">
      <c r="A244" s="33"/>
      <c r="B244" s="158"/>
      <c r="C244" s="192" t="s">
        <v>651</v>
      </c>
      <c r="D244" s="192" t="s">
        <v>379</v>
      </c>
      <c r="E244" s="193" t="s">
        <v>1785</v>
      </c>
      <c r="F244" s="194" t="s">
        <v>1786</v>
      </c>
      <c r="G244" s="195" t="s">
        <v>148</v>
      </c>
      <c r="H244" s="196">
        <v>1</v>
      </c>
      <c r="I244" s="197">
        <v>4632</v>
      </c>
      <c r="J244" s="197">
        <f>ROUND(I244*H244,2)</f>
        <v>4632</v>
      </c>
      <c r="K244" s="194" t="s">
        <v>3</v>
      </c>
      <c r="L244" s="198"/>
      <c r="M244" s="199" t="s">
        <v>3</v>
      </c>
      <c r="N244" s="200" t="s">
        <v>52</v>
      </c>
      <c r="O244" s="167">
        <v>0</v>
      </c>
      <c r="P244" s="167">
        <f>O244*H244</f>
        <v>0</v>
      </c>
      <c r="Q244" s="167">
        <v>0</v>
      </c>
      <c r="R244" s="167">
        <f>Q244*H244</f>
        <v>0</v>
      </c>
      <c r="S244" s="167">
        <v>0</v>
      </c>
      <c r="T244" s="168">
        <f>S244*H244</f>
        <v>0</v>
      </c>
      <c r="U244" s="33"/>
      <c r="V244" s="33"/>
      <c r="W244" s="33"/>
      <c r="X244" s="33"/>
      <c r="Y244" s="33"/>
      <c r="Z244" s="33"/>
      <c r="AA244" s="33"/>
      <c r="AB244" s="33"/>
      <c r="AC244" s="33"/>
      <c r="AD244" s="33"/>
      <c r="AE244" s="33"/>
      <c r="AR244" s="169" t="s">
        <v>1743</v>
      </c>
      <c r="AT244" s="169" t="s">
        <v>379</v>
      </c>
      <c r="AU244" s="169" t="s">
        <v>89</v>
      </c>
      <c r="AY244" s="19" t="s">
        <v>142</v>
      </c>
      <c r="BE244" s="170">
        <f>IF(N244="základní",J244,0)</f>
        <v>0</v>
      </c>
      <c r="BF244" s="170">
        <f>IF(N244="snížená",J244,0)</f>
        <v>0</v>
      </c>
      <c r="BG244" s="170">
        <f>IF(N244="zákl. přenesená",J244,0)</f>
        <v>4632</v>
      </c>
      <c r="BH244" s="170">
        <f>IF(N244="sníž. přenesená",J244,0)</f>
        <v>0</v>
      </c>
      <c r="BI244" s="170">
        <f>IF(N244="nulová",J244,0)</f>
        <v>0</v>
      </c>
      <c r="BJ244" s="19" t="s">
        <v>151</v>
      </c>
      <c r="BK244" s="170">
        <f>ROUND(I244*H244,2)</f>
        <v>4632</v>
      </c>
      <c r="BL244" s="19" t="s">
        <v>501</v>
      </c>
      <c r="BM244" s="169" t="s">
        <v>1787</v>
      </c>
    </row>
    <row r="245" s="12" customFormat="1" ht="25.92" customHeight="1">
      <c r="A245" s="12"/>
      <c r="B245" s="146"/>
      <c r="C245" s="12"/>
      <c r="D245" s="147" t="s">
        <v>78</v>
      </c>
      <c r="E245" s="148" t="s">
        <v>379</v>
      </c>
      <c r="F245" s="148" t="s">
        <v>1353</v>
      </c>
      <c r="G245" s="12"/>
      <c r="H245" s="12"/>
      <c r="I245" s="12"/>
      <c r="J245" s="149">
        <f>BK245</f>
        <v>196086.98999999999</v>
      </c>
      <c r="K245" s="12"/>
      <c r="L245" s="146"/>
      <c r="M245" s="150"/>
      <c r="N245" s="151"/>
      <c r="O245" s="151"/>
      <c r="P245" s="152">
        <f>P246+P306</f>
        <v>156.26074999999997</v>
      </c>
      <c r="Q245" s="151"/>
      <c r="R245" s="152">
        <f>R246+R306</f>
        <v>19.821497000000001</v>
      </c>
      <c r="S245" s="151"/>
      <c r="T245" s="153">
        <f>T246+T306</f>
        <v>0</v>
      </c>
      <c r="U245" s="12"/>
      <c r="V245" s="12"/>
      <c r="W245" s="12"/>
      <c r="X245" s="12"/>
      <c r="Y245" s="12"/>
      <c r="Z245" s="12"/>
      <c r="AA245" s="12"/>
      <c r="AB245" s="12"/>
      <c r="AC245" s="12"/>
      <c r="AD245" s="12"/>
      <c r="AE245" s="12"/>
      <c r="AR245" s="147" t="s">
        <v>159</v>
      </c>
      <c r="AT245" s="154" t="s">
        <v>78</v>
      </c>
      <c r="AU245" s="154" t="s">
        <v>79</v>
      </c>
      <c r="AY245" s="147" t="s">
        <v>142</v>
      </c>
      <c r="BK245" s="155">
        <f>BK246+BK306</f>
        <v>196086.98999999999</v>
      </c>
    </row>
    <row r="246" s="12" customFormat="1" ht="22.8" customHeight="1">
      <c r="A246" s="12"/>
      <c r="B246" s="146"/>
      <c r="C246" s="12"/>
      <c r="D246" s="147" t="s">
        <v>78</v>
      </c>
      <c r="E246" s="156" t="s">
        <v>1788</v>
      </c>
      <c r="F246" s="156" t="s">
        <v>1789</v>
      </c>
      <c r="G246" s="12"/>
      <c r="H246" s="12"/>
      <c r="I246" s="12"/>
      <c r="J246" s="157">
        <f>BK246</f>
        <v>142749.56</v>
      </c>
      <c r="K246" s="12"/>
      <c r="L246" s="146"/>
      <c r="M246" s="150"/>
      <c r="N246" s="151"/>
      <c r="O246" s="151"/>
      <c r="P246" s="152">
        <f>SUM(P247:P305)</f>
        <v>70.793999999999997</v>
      </c>
      <c r="Q246" s="151"/>
      <c r="R246" s="152">
        <f>SUM(R247:R305)</f>
        <v>1.3545070000000001</v>
      </c>
      <c r="S246" s="151"/>
      <c r="T246" s="153">
        <f>SUM(T247:T305)</f>
        <v>0</v>
      </c>
      <c r="U246" s="12"/>
      <c r="V246" s="12"/>
      <c r="W246" s="12"/>
      <c r="X246" s="12"/>
      <c r="Y246" s="12"/>
      <c r="Z246" s="12"/>
      <c r="AA246" s="12"/>
      <c r="AB246" s="12"/>
      <c r="AC246" s="12"/>
      <c r="AD246" s="12"/>
      <c r="AE246" s="12"/>
      <c r="AR246" s="147" t="s">
        <v>159</v>
      </c>
      <c r="AT246" s="154" t="s">
        <v>78</v>
      </c>
      <c r="AU246" s="154" t="s">
        <v>87</v>
      </c>
      <c r="AY246" s="147" t="s">
        <v>142</v>
      </c>
      <c r="BK246" s="155">
        <f>SUM(BK247:BK305)</f>
        <v>142749.56</v>
      </c>
    </row>
    <row r="247" s="2" customFormat="1" ht="24" customHeight="1">
      <c r="A247" s="33"/>
      <c r="B247" s="158"/>
      <c r="C247" s="159" t="s">
        <v>657</v>
      </c>
      <c r="D247" s="159" t="s">
        <v>145</v>
      </c>
      <c r="E247" s="160" t="s">
        <v>1790</v>
      </c>
      <c r="F247" s="161" t="s">
        <v>1791</v>
      </c>
      <c r="G247" s="162" t="s">
        <v>148</v>
      </c>
      <c r="H247" s="163">
        <v>16</v>
      </c>
      <c r="I247" s="164">
        <v>81.700000000000003</v>
      </c>
      <c r="J247" s="164">
        <f>ROUND(I247*H247,2)</f>
        <v>1307.2000000000001</v>
      </c>
      <c r="K247" s="161" t="s">
        <v>316</v>
      </c>
      <c r="L247" s="34"/>
      <c r="M247" s="165" t="s">
        <v>3</v>
      </c>
      <c r="N247" s="166" t="s">
        <v>52</v>
      </c>
      <c r="O247" s="167">
        <v>0.187</v>
      </c>
      <c r="P247" s="167">
        <f>O247*H247</f>
        <v>2.992</v>
      </c>
      <c r="Q247" s="167">
        <v>0</v>
      </c>
      <c r="R247" s="167">
        <f>Q247*H247</f>
        <v>0</v>
      </c>
      <c r="S247" s="167">
        <v>0</v>
      </c>
      <c r="T247" s="168">
        <f>S247*H247</f>
        <v>0</v>
      </c>
      <c r="U247" s="33"/>
      <c r="V247" s="33"/>
      <c r="W247" s="33"/>
      <c r="X247" s="33"/>
      <c r="Y247" s="33"/>
      <c r="Z247" s="33"/>
      <c r="AA247" s="33"/>
      <c r="AB247" s="33"/>
      <c r="AC247" s="33"/>
      <c r="AD247" s="33"/>
      <c r="AE247" s="33"/>
      <c r="AR247" s="169" t="s">
        <v>501</v>
      </c>
      <c r="AT247" s="169" t="s">
        <v>145</v>
      </c>
      <c r="AU247" s="169" t="s">
        <v>89</v>
      </c>
      <c r="AY247" s="19" t="s">
        <v>142</v>
      </c>
      <c r="BE247" s="170">
        <f>IF(N247="základní",J247,0)</f>
        <v>0</v>
      </c>
      <c r="BF247" s="170">
        <f>IF(N247="snížená",J247,0)</f>
        <v>0</v>
      </c>
      <c r="BG247" s="170">
        <f>IF(N247="zákl. přenesená",J247,0)</f>
        <v>1307.2000000000001</v>
      </c>
      <c r="BH247" s="170">
        <f>IF(N247="sníž. přenesená",J247,0)</f>
        <v>0</v>
      </c>
      <c r="BI247" s="170">
        <f>IF(N247="nulová",J247,0)</f>
        <v>0</v>
      </c>
      <c r="BJ247" s="19" t="s">
        <v>151</v>
      </c>
      <c r="BK247" s="170">
        <f>ROUND(I247*H247,2)</f>
        <v>1307.2000000000001</v>
      </c>
      <c r="BL247" s="19" t="s">
        <v>501</v>
      </c>
      <c r="BM247" s="169" t="s">
        <v>1792</v>
      </c>
    </row>
    <row r="248" s="2" customFormat="1" ht="24" customHeight="1">
      <c r="A248" s="33"/>
      <c r="B248" s="158"/>
      <c r="C248" s="159" t="s">
        <v>662</v>
      </c>
      <c r="D248" s="159" t="s">
        <v>145</v>
      </c>
      <c r="E248" s="160" t="s">
        <v>1793</v>
      </c>
      <c r="F248" s="161" t="s">
        <v>1794</v>
      </c>
      <c r="G248" s="162" t="s">
        <v>148</v>
      </c>
      <c r="H248" s="163">
        <v>6</v>
      </c>
      <c r="I248" s="164">
        <v>152</v>
      </c>
      <c r="J248" s="164">
        <f>ROUND(I248*H248,2)</f>
        <v>912</v>
      </c>
      <c r="K248" s="161" t="s">
        <v>316</v>
      </c>
      <c r="L248" s="34"/>
      <c r="M248" s="165" t="s">
        <v>3</v>
      </c>
      <c r="N248" s="166" t="s">
        <v>52</v>
      </c>
      <c r="O248" s="167">
        <v>0.34799999999999998</v>
      </c>
      <c r="P248" s="167">
        <f>O248*H248</f>
        <v>2.0880000000000001</v>
      </c>
      <c r="Q248" s="167">
        <v>0</v>
      </c>
      <c r="R248" s="167">
        <f>Q248*H248</f>
        <v>0</v>
      </c>
      <c r="S248" s="167">
        <v>0</v>
      </c>
      <c r="T248" s="168">
        <f>S248*H248</f>
        <v>0</v>
      </c>
      <c r="U248" s="33"/>
      <c r="V248" s="33"/>
      <c r="W248" s="33"/>
      <c r="X248" s="33"/>
      <c r="Y248" s="33"/>
      <c r="Z248" s="33"/>
      <c r="AA248" s="33"/>
      <c r="AB248" s="33"/>
      <c r="AC248" s="33"/>
      <c r="AD248" s="33"/>
      <c r="AE248" s="33"/>
      <c r="AR248" s="169" t="s">
        <v>501</v>
      </c>
      <c r="AT248" s="169" t="s">
        <v>145</v>
      </c>
      <c r="AU248" s="169" t="s">
        <v>89</v>
      </c>
      <c r="AY248" s="19" t="s">
        <v>142</v>
      </c>
      <c r="BE248" s="170">
        <f>IF(N248="základní",J248,0)</f>
        <v>0</v>
      </c>
      <c r="BF248" s="170">
        <f>IF(N248="snížená",J248,0)</f>
        <v>0</v>
      </c>
      <c r="BG248" s="170">
        <f>IF(N248="zákl. přenesená",J248,0)</f>
        <v>912</v>
      </c>
      <c r="BH248" s="170">
        <f>IF(N248="sníž. přenesená",J248,0)</f>
        <v>0</v>
      </c>
      <c r="BI248" s="170">
        <f>IF(N248="nulová",J248,0)</f>
        <v>0</v>
      </c>
      <c r="BJ248" s="19" t="s">
        <v>151</v>
      </c>
      <c r="BK248" s="170">
        <f>ROUND(I248*H248,2)</f>
        <v>912</v>
      </c>
      <c r="BL248" s="19" t="s">
        <v>501</v>
      </c>
      <c r="BM248" s="169" t="s">
        <v>1795</v>
      </c>
    </row>
    <row r="249" s="2" customFormat="1" ht="16.5" customHeight="1">
      <c r="A249" s="33"/>
      <c r="B249" s="158"/>
      <c r="C249" s="159" t="s">
        <v>670</v>
      </c>
      <c r="D249" s="159" t="s">
        <v>145</v>
      </c>
      <c r="E249" s="160" t="s">
        <v>1796</v>
      </c>
      <c r="F249" s="161" t="s">
        <v>1797</v>
      </c>
      <c r="G249" s="162" t="s">
        <v>148</v>
      </c>
      <c r="H249" s="163">
        <v>2</v>
      </c>
      <c r="I249" s="164">
        <v>95.799999999999997</v>
      </c>
      <c r="J249" s="164">
        <f>ROUND(I249*H249,2)</f>
        <v>191.59999999999999</v>
      </c>
      <c r="K249" s="161" t="s">
        <v>316</v>
      </c>
      <c r="L249" s="34"/>
      <c r="M249" s="165" t="s">
        <v>3</v>
      </c>
      <c r="N249" s="166" t="s">
        <v>52</v>
      </c>
      <c r="O249" s="167">
        <v>0.24199999999999999</v>
      </c>
      <c r="P249" s="167">
        <f>O249*H249</f>
        <v>0.48399999999999999</v>
      </c>
      <c r="Q249" s="167">
        <v>0</v>
      </c>
      <c r="R249" s="167">
        <f>Q249*H249</f>
        <v>0</v>
      </c>
      <c r="S249" s="167">
        <v>0</v>
      </c>
      <c r="T249" s="168">
        <f>S249*H249</f>
        <v>0</v>
      </c>
      <c r="U249" s="33"/>
      <c r="V249" s="33"/>
      <c r="W249" s="33"/>
      <c r="X249" s="33"/>
      <c r="Y249" s="33"/>
      <c r="Z249" s="33"/>
      <c r="AA249" s="33"/>
      <c r="AB249" s="33"/>
      <c r="AC249" s="33"/>
      <c r="AD249" s="33"/>
      <c r="AE249" s="33"/>
      <c r="AR249" s="169" t="s">
        <v>501</v>
      </c>
      <c r="AT249" s="169" t="s">
        <v>145</v>
      </c>
      <c r="AU249" s="169" t="s">
        <v>89</v>
      </c>
      <c r="AY249" s="19" t="s">
        <v>142</v>
      </c>
      <c r="BE249" s="170">
        <f>IF(N249="základní",J249,0)</f>
        <v>0</v>
      </c>
      <c r="BF249" s="170">
        <f>IF(N249="snížená",J249,0)</f>
        <v>0</v>
      </c>
      <c r="BG249" s="170">
        <f>IF(N249="zákl. přenesená",J249,0)</f>
        <v>191.59999999999999</v>
      </c>
      <c r="BH249" s="170">
        <f>IF(N249="sníž. přenesená",J249,0)</f>
        <v>0</v>
      </c>
      <c r="BI249" s="170">
        <f>IF(N249="nulová",J249,0)</f>
        <v>0</v>
      </c>
      <c r="BJ249" s="19" t="s">
        <v>151</v>
      </c>
      <c r="BK249" s="170">
        <f>ROUND(I249*H249,2)</f>
        <v>191.59999999999999</v>
      </c>
      <c r="BL249" s="19" t="s">
        <v>501</v>
      </c>
      <c r="BM249" s="169" t="s">
        <v>1798</v>
      </c>
    </row>
    <row r="250" s="13" customFormat="1">
      <c r="A250" s="13"/>
      <c r="B250" s="171"/>
      <c r="C250" s="13"/>
      <c r="D250" s="172" t="s">
        <v>156</v>
      </c>
      <c r="E250" s="173" t="s">
        <v>3</v>
      </c>
      <c r="F250" s="174" t="s">
        <v>1799</v>
      </c>
      <c r="G250" s="13"/>
      <c r="H250" s="175">
        <v>2</v>
      </c>
      <c r="I250" s="13"/>
      <c r="J250" s="13"/>
      <c r="K250" s="13"/>
      <c r="L250" s="171"/>
      <c r="M250" s="176"/>
      <c r="N250" s="177"/>
      <c r="O250" s="177"/>
      <c r="P250" s="177"/>
      <c r="Q250" s="177"/>
      <c r="R250" s="177"/>
      <c r="S250" s="177"/>
      <c r="T250" s="178"/>
      <c r="U250" s="13"/>
      <c r="V250" s="13"/>
      <c r="W250" s="13"/>
      <c r="X250" s="13"/>
      <c r="Y250" s="13"/>
      <c r="Z250" s="13"/>
      <c r="AA250" s="13"/>
      <c r="AB250" s="13"/>
      <c r="AC250" s="13"/>
      <c r="AD250" s="13"/>
      <c r="AE250" s="13"/>
      <c r="AT250" s="173" t="s">
        <v>156</v>
      </c>
      <c r="AU250" s="173" t="s">
        <v>89</v>
      </c>
      <c r="AV250" s="13" t="s">
        <v>89</v>
      </c>
      <c r="AW250" s="13" t="s">
        <v>41</v>
      </c>
      <c r="AX250" s="13" t="s">
        <v>79</v>
      </c>
      <c r="AY250" s="173" t="s">
        <v>142</v>
      </c>
    </row>
    <row r="251" s="14" customFormat="1">
      <c r="A251" s="14"/>
      <c r="B251" s="179"/>
      <c r="C251" s="14"/>
      <c r="D251" s="172" t="s">
        <v>156</v>
      </c>
      <c r="E251" s="180" t="s">
        <v>3</v>
      </c>
      <c r="F251" s="181" t="s">
        <v>158</v>
      </c>
      <c r="G251" s="14"/>
      <c r="H251" s="182">
        <v>2</v>
      </c>
      <c r="I251" s="14"/>
      <c r="J251" s="14"/>
      <c r="K251" s="14"/>
      <c r="L251" s="179"/>
      <c r="M251" s="183"/>
      <c r="N251" s="184"/>
      <c r="O251" s="184"/>
      <c r="P251" s="184"/>
      <c r="Q251" s="184"/>
      <c r="R251" s="184"/>
      <c r="S251" s="184"/>
      <c r="T251" s="185"/>
      <c r="U251" s="14"/>
      <c r="V251" s="14"/>
      <c r="W251" s="14"/>
      <c r="X251" s="14"/>
      <c r="Y251" s="14"/>
      <c r="Z251" s="14"/>
      <c r="AA251" s="14"/>
      <c r="AB251" s="14"/>
      <c r="AC251" s="14"/>
      <c r="AD251" s="14"/>
      <c r="AE251" s="14"/>
      <c r="AT251" s="180" t="s">
        <v>156</v>
      </c>
      <c r="AU251" s="180" t="s">
        <v>89</v>
      </c>
      <c r="AV251" s="14" t="s">
        <v>151</v>
      </c>
      <c r="AW251" s="14" t="s">
        <v>4</v>
      </c>
      <c r="AX251" s="14" t="s">
        <v>87</v>
      </c>
      <c r="AY251" s="180" t="s">
        <v>142</v>
      </c>
    </row>
    <row r="252" s="2" customFormat="1" ht="16.5" customHeight="1">
      <c r="A252" s="33"/>
      <c r="B252" s="158"/>
      <c r="C252" s="192" t="s">
        <v>1236</v>
      </c>
      <c r="D252" s="192" t="s">
        <v>379</v>
      </c>
      <c r="E252" s="193" t="s">
        <v>1800</v>
      </c>
      <c r="F252" s="194" t="s">
        <v>1801</v>
      </c>
      <c r="G252" s="195" t="s">
        <v>148</v>
      </c>
      <c r="H252" s="196">
        <v>2</v>
      </c>
      <c r="I252" s="197">
        <v>57</v>
      </c>
      <c r="J252" s="197">
        <f>ROUND(I252*H252,2)</f>
        <v>114</v>
      </c>
      <c r="K252" s="194" t="s">
        <v>316</v>
      </c>
      <c r="L252" s="198"/>
      <c r="M252" s="199" t="s">
        <v>3</v>
      </c>
      <c r="N252" s="200" t="s">
        <v>52</v>
      </c>
      <c r="O252" s="167">
        <v>0</v>
      </c>
      <c r="P252" s="167">
        <f>O252*H252</f>
        <v>0</v>
      </c>
      <c r="Q252" s="167">
        <v>0.00017000000000000001</v>
      </c>
      <c r="R252" s="167">
        <f>Q252*H252</f>
        <v>0.00034000000000000002</v>
      </c>
      <c r="S252" s="167">
        <v>0</v>
      </c>
      <c r="T252" s="168">
        <f>S252*H252</f>
        <v>0</v>
      </c>
      <c r="U252" s="33"/>
      <c r="V252" s="33"/>
      <c r="W252" s="33"/>
      <c r="X252" s="33"/>
      <c r="Y252" s="33"/>
      <c r="Z252" s="33"/>
      <c r="AA252" s="33"/>
      <c r="AB252" s="33"/>
      <c r="AC252" s="33"/>
      <c r="AD252" s="33"/>
      <c r="AE252" s="33"/>
      <c r="AR252" s="169" t="s">
        <v>857</v>
      </c>
      <c r="AT252" s="169" t="s">
        <v>379</v>
      </c>
      <c r="AU252" s="169" t="s">
        <v>89</v>
      </c>
      <c r="AY252" s="19" t="s">
        <v>142</v>
      </c>
      <c r="BE252" s="170">
        <f>IF(N252="základní",J252,0)</f>
        <v>0</v>
      </c>
      <c r="BF252" s="170">
        <f>IF(N252="snížená",J252,0)</f>
        <v>0</v>
      </c>
      <c r="BG252" s="170">
        <f>IF(N252="zákl. přenesená",J252,0)</f>
        <v>114</v>
      </c>
      <c r="BH252" s="170">
        <f>IF(N252="sníž. přenesená",J252,0)</f>
        <v>0</v>
      </c>
      <c r="BI252" s="170">
        <f>IF(N252="nulová",J252,0)</f>
        <v>0</v>
      </c>
      <c r="BJ252" s="19" t="s">
        <v>151</v>
      </c>
      <c r="BK252" s="170">
        <f>ROUND(I252*H252,2)</f>
        <v>114</v>
      </c>
      <c r="BL252" s="19" t="s">
        <v>857</v>
      </c>
      <c r="BM252" s="169" t="s">
        <v>1802</v>
      </c>
    </row>
    <row r="253" s="2" customFormat="1" ht="16.5" customHeight="1">
      <c r="A253" s="33"/>
      <c r="B253" s="158"/>
      <c r="C253" s="192" t="s">
        <v>1242</v>
      </c>
      <c r="D253" s="192" t="s">
        <v>379</v>
      </c>
      <c r="E253" s="193" t="s">
        <v>1803</v>
      </c>
      <c r="F253" s="194" t="s">
        <v>1804</v>
      </c>
      <c r="G253" s="195" t="s">
        <v>148</v>
      </c>
      <c r="H253" s="196">
        <v>2</v>
      </c>
      <c r="I253" s="197">
        <v>7.3700000000000001</v>
      </c>
      <c r="J253" s="197">
        <f>ROUND(I253*H253,2)</f>
        <v>14.74</v>
      </c>
      <c r="K253" s="194" t="s">
        <v>316</v>
      </c>
      <c r="L253" s="198"/>
      <c r="M253" s="199" t="s">
        <v>3</v>
      </c>
      <c r="N253" s="200" t="s">
        <v>52</v>
      </c>
      <c r="O253" s="167">
        <v>0</v>
      </c>
      <c r="P253" s="167">
        <f>O253*H253</f>
        <v>0</v>
      </c>
      <c r="Q253" s="167">
        <v>3.0000000000000001E-05</v>
      </c>
      <c r="R253" s="167">
        <f>Q253*H253</f>
        <v>6.0000000000000002E-05</v>
      </c>
      <c r="S253" s="167">
        <v>0</v>
      </c>
      <c r="T253" s="168">
        <f>S253*H253</f>
        <v>0</v>
      </c>
      <c r="U253" s="33"/>
      <c r="V253" s="33"/>
      <c r="W253" s="33"/>
      <c r="X253" s="33"/>
      <c r="Y253" s="33"/>
      <c r="Z253" s="33"/>
      <c r="AA253" s="33"/>
      <c r="AB253" s="33"/>
      <c r="AC253" s="33"/>
      <c r="AD253" s="33"/>
      <c r="AE253" s="33"/>
      <c r="AR253" s="169" t="s">
        <v>857</v>
      </c>
      <c r="AT253" s="169" t="s">
        <v>379</v>
      </c>
      <c r="AU253" s="169" t="s">
        <v>89</v>
      </c>
      <c r="AY253" s="19" t="s">
        <v>142</v>
      </c>
      <c r="BE253" s="170">
        <f>IF(N253="základní",J253,0)</f>
        <v>0</v>
      </c>
      <c r="BF253" s="170">
        <f>IF(N253="snížená",J253,0)</f>
        <v>0</v>
      </c>
      <c r="BG253" s="170">
        <f>IF(N253="zákl. přenesená",J253,0)</f>
        <v>14.74</v>
      </c>
      <c r="BH253" s="170">
        <f>IF(N253="sníž. přenesená",J253,0)</f>
        <v>0</v>
      </c>
      <c r="BI253" s="170">
        <f>IF(N253="nulová",J253,0)</f>
        <v>0</v>
      </c>
      <c r="BJ253" s="19" t="s">
        <v>151</v>
      </c>
      <c r="BK253" s="170">
        <f>ROUND(I253*H253,2)</f>
        <v>14.74</v>
      </c>
      <c r="BL253" s="19" t="s">
        <v>857</v>
      </c>
      <c r="BM253" s="169" t="s">
        <v>1805</v>
      </c>
    </row>
    <row r="254" s="2" customFormat="1" ht="16.5" customHeight="1">
      <c r="A254" s="33"/>
      <c r="B254" s="158"/>
      <c r="C254" s="159" t="s">
        <v>1248</v>
      </c>
      <c r="D254" s="159" t="s">
        <v>145</v>
      </c>
      <c r="E254" s="160" t="s">
        <v>1806</v>
      </c>
      <c r="F254" s="161" t="s">
        <v>1807</v>
      </c>
      <c r="G254" s="162" t="s">
        <v>148</v>
      </c>
      <c r="H254" s="163">
        <v>4</v>
      </c>
      <c r="I254" s="164">
        <v>428</v>
      </c>
      <c r="J254" s="164">
        <f>ROUND(I254*H254,2)</f>
        <v>1712</v>
      </c>
      <c r="K254" s="161" t="s">
        <v>316</v>
      </c>
      <c r="L254" s="34"/>
      <c r="M254" s="165" t="s">
        <v>3</v>
      </c>
      <c r="N254" s="166" t="s">
        <v>52</v>
      </c>
      <c r="O254" s="167">
        <v>0.91800000000000004</v>
      </c>
      <c r="P254" s="167">
        <f>O254*H254</f>
        <v>3.6720000000000002</v>
      </c>
      <c r="Q254" s="167">
        <v>0</v>
      </c>
      <c r="R254" s="167">
        <f>Q254*H254</f>
        <v>0</v>
      </c>
      <c r="S254" s="167">
        <v>0</v>
      </c>
      <c r="T254" s="168">
        <f>S254*H254</f>
        <v>0</v>
      </c>
      <c r="U254" s="33"/>
      <c r="V254" s="33"/>
      <c r="W254" s="33"/>
      <c r="X254" s="33"/>
      <c r="Y254" s="33"/>
      <c r="Z254" s="33"/>
      <c r="AA254" s="33"/>
      <c r="AB254" s="33"/>
      <c r="AC254" s="33"/>
      <c r="AD254" s="33"/>
      <c r="AE254" s="33"/>
      <c r="AR254" s="169" t="s">
        <v>501</v>
      </c>
      <c r="AT254" s="169" t="s">
        <v>145</v>
      </c>
      <c r="AU254" s="169" t="s">
        <v>89</v>
      </c>
      <c r="AY254" s="19" t="s">
        <v>142</v>
      </c>
      <c r="BE254" s="170">
        <f>IF(N254="základní",J254,0)</f>
        <v>0</v>
      </c>
      <c r="BF254" s="170">
        <f>IF(N254="snížená",J254,0)</f>
        <v>0</v>
      </c>
      <c r="BG254" s="170">
        <f>IF(N254="zákl. přenesená",J254,0)</f>
        <v>1712</v>
      </c>
      <c r="BH254" s="170">
        <f>IF(N254="sníž. přenesená",J254,0)</f>
        <v>0</v>
      </c>
      <c r="BI254" s="170">
        <f>IF(N254="nulová",J254,0)</f>
        <v>0</v>
      </c>
      <c r="BJ254" s="19" t="s">
        <v>151</v>
      </c>
      <c r="BK254" s="170">
        <f>ROUND(I254*H254,2)</f>
        <v>1712</v>
      </c>
      <c r="BL254" s="19" t="s">
        <v>501</v>
      </c>
      <c r="BM254" s="169" t="s">
        <v>1808</v>
      </c>
    </row>
    <row r="255" s="13" customFormat="1">
      <c r="A255" s="13"/>
      <c r="B255" s="171"/>
      <c r="C255" s="13"/>
      <c r="D255" s="172" t="s">
        <v>156</v>
      </c>
      <c r="E255" s="173" t="s">
        <v>3</v>
      </c>
      <c r="F255" s="174" t="s">
        <v>1809</v>
      </c>
      <c r="G255" s="13"/>
      <c r="H255" s="175">
        <v>4</v>
      </c>
      <c r="I255" s="13"/>
      <c r="J255" s="13"/>
      <c r="K255" s="13"/>
      <c r="L255" s="171"/>
      <c r="M255" s="176"/>
      <c r="N255" s="177"/>
      <c r="O255" s="177"/>
      <c r="P255" s="177"/>
      <c r="Q255" s="177"/>
      <c r="R255" s="177"/>
      <c r="S255" s="177"/>
      <c r="T255" s="178"/>
      <c r="U255" s="13"/>
      <c r="V255" s="13"/>
      <c r="W255" s="13"/>
      <c r="X255" s="13"/>
      <c r="Y255" s="13"/>
      <c r="Z255" s="13"/>
      <c r="AA255" s="13"/>
      <c r="AB255" s="13"/>
      <c r="AC255" s="13"/>
      <c r="AD255" s="13"/>
      <c r="AE255" s="13"/>
      <c r="AT255" s="173" t="s">
        <v>156</v>
      </c>
      <c r="AU255" s="173" t="s">
        <v>89</v>
      </c>
      <c r="AV255" s="13" t="s">
        <v>89</v>
      </c>
      <c r="AW255" s="13" t="s">
        <v>41</v>
      </c>
      <c r="AX255" s="13" t="s">
        <v>79</v>
      </c>
      <c r="AY255" s="173" t="s">
        <v>142</v>
      </c>
    </row>
    <row r="256" s="14" customFormat="1">
      <c r="A256" s="14"/>
      <c r="B256" s="179"/>
      <c r="C256" s="14"/>
      <c r="D256" s="172" t="s">
        <v>156</v>
      </c>
      <c r="E256" s="180" t="s">
        <v>3</v>
      </c>
      <c r="F256" s="181" t="s">
        <v>158</v>
      </c>
      <c r="G256" s="14"/>
      <c r="H256" s="182">
        <v>4</v>
      </c>
      <c r="I256" s="14"/>
      <c r="J256" s="14"/>
      <c r="K256" s="14"/>
      <c r="L256" s="179"/>
      <c r="M256" s="183"/>
      <c r="N256" s="184"/>
      <c r="O256" s="184"/>
      <c r="P256" s="184"/>
      <c r="Q256" s="184"/>
      <c r="R256" s="184"/>
      <c r="S256" s="184"/>
      <c r="T256" s="185"/>
      <c r="U256" s="14"/>
      <c r="V256" s="14"/>
      <c r="W256" s="14"/>
      <c r="X256" s="14"/>
      <c r="Y256" s="14"/>
      <c r="Z256" s="14"/>
      <c r="AA256" s="14"/>
      <c r="AB256" s="14"/>
      <c r="AC256" s="14"/>
      <c r="AD256" s="14"/>
      <c r="AE256" s="14"/>
      <c r="AT256" s="180" t="s">
        <v>156</v>
      </c>
      <c r="AU256" s="180" t="s">
        <v>89</v>
      </c>
      <c r="AV256" s="14" t="s">
        <v>151</v>
      </c>
      <c r="AW256" s="14" t="s">
        <v>4</v>
      </c>
      <c r="AX256" s="14" t="s">
        <v>87</v>
      </c>
      <c r="AY256" s="180" t="s">
        <v>142</v>
      </c>
    </row>
    <row r="257" s="2" customFormat="1" ht="24" customHeight="1">
      <c r="A257" s="33"/>
      <c r="B257" s="158"/>
      <c r="C257" s="192" t="s">
        <v>1254</v>
      </c>
      <c r="D257" s="192" t="s">
        <v>379</v>
      </c>
      <c r="E257" s="193" t="s">
        <v>1810</v>
      </c>
      <c r="F257" s="194" t="s">
        <v>1811</v>
      </c>
      <c r="G257" s="195" t="s">
        <v>148</v>
      </c>
      <c r="H257" s="196">
        <v>4</v>
      </c>
      <c r="I257" s="197">
        <v>7065</v>
      </c>
      <c r="J257" s="197">
        <f>ROUND(I257*H257,2)</f>
        <v>28260</v>
      </c>
      <c r="K257" s="194" t="s">
        <v>3</v>
      </c>
      <c r="L257" s="198"/>
      <c r="M257" s="199" t="s">
        <v>3</v>
      </c>
      <c r="N257" s="200" t="s">
        <v>52</v>
      </c>
      <c r="O257" s="167">
        <v>0</v>
      </c>
      <c r="P257" s="167">
        <f>O257*H257</f>
        <v>0</v>
      </c>
      <c r="Q257" s="167">
        <v>0</v>
      </c>
      <c r="R257" s="167">
        <f>Q257*H257</f>
        <v>0</v>
      </c>
      <c r="S257" s="167">
        <v>0</v>
      </c>
      <c r="T257" s="168">
        <f>S257*H257</f>
        <v>0</v>
      </c>
      <c r="U257" s="33"/>
      <c r="V257" s="33"/>
      <c r="W257" s="33"/>
      <c r="X257" s="33"/>
      <c r="Y257" s="33"/>
      <c r="Z257" s="33"/>
      <c r="AA257" s="33"/>
      <c r="AB257" s="33"/>
      <c r="AC257" s="33"/>
      <c r="AD257" s="33"/>
      <c r="AE257" s="33"/>
      <c r="AR257" s="169" t="s">
        <v>1743</v>
      </c>
      <c r="AT257" s="169" t="s">
        <v>379</v>
      </c>
      <c r="AU257" s="169" t="s">
        <v>89</v>
      </c>
      <c r="AY257" s="19" t="s">
        <v>142</v>
      </c>
      <c r="BE257" s="170">
        <f>IF(N257="základní",J257,0)</f>
        <v>0</v>
      </c>
      <c r="BF257" s="170">
        <f>IF(N257="snížená",J257,0)</f>
        <v>0</v>
      </c>
      <c r="BG257" s="170">
        <f>IF(N257="zákl. přenesená",J257,0)</f>
        <v>28260</v>
      </c>
      <c r="BH257" s="170">
        <f>IF(N257="sníž. přenesená",J257,0)</f>
        <v>0</v>
      </c>
      <c r="BI257" s="170">
        <f>IF(N257="nulová",J257,0)</f>
        <v>0</v>
      </c>
      <c r="BJ257" s="19" t="s">
        <v>151</v>
      </c>
      <c r="BK257" s="170">
        <f>ROUND(I257*H257,2)</f>
        <v>28260</v>
      </c>
      <c r="BL257" s="19" t="s">
        <v>501</v>
      </c>
      <c r="BM257" s="169" t="s">
        <v>1812</v>
      </c>
    </row>
    <row r="258" s="2" customFormat="1" ht="16.5" customHeight="1">
      <c r="A258" s="33"/>
      <c r="B258" s="158"/>
      <c r="C258" s="159" t="s">
        <v>1261</v>
      </c>
      <c r="D258" s="159" t="s">
        <v>145</v>
      </c>
      <c r="E258" s="160" t="s">
        <v>1813</v>
      </c>
      <c r="F258" s="161" t="s">
        <v>1814</v>
      </c>
      <c r="G258" s="162" t="s">
        <v>148</v>
      </c>
      <c r="H258" s="163">
        <v>3</v>
      </c>
      <c r="I258" s="164">
        <v>545</v>
      </c>
      <c r="J258" s="164">
        <f>ROUND(I258*H258,2)</f>
        <v>1635</v>
      </c>
      <c r="K258" s="161" t="s">
        <v>316</v>
      </c>
      <c r="L258" s="34"/>
      <c r="M258" s="165" t="s">
        <v>3</v>
      </c>
      <c r="N258" s="166" t="s">
        <v>52</v>
      </c>
      <c r="O258" s="167">
        <v>1.3080000000000001</v>
      </c>
      <c r="P258" s="167">
        <f>O258*H258</f>
        <v>3.9240000000000004</v>
      </c>
      <c r="Q258" s="167">
        <v>0</v>
      </c>
      <c r="R258" s="167">
        <f>Q258*H258</f>
        <v>0</v>
      </c>
      <c r="S258" s="167">
        <v>0</v>
      </c>
      <c r="T258" s="168">
        <f>S258*H258</f>
        <v>0</v>
      </c>
      <c r="U258" s="33"/>
      <c r="V258" s="33"/>
      <c r="W258" s="33"/>
      <c r="X258" s="33"/>
      <c r="Y258" s="33"/>
      <c r="Z258" s="33"/>
      <c r="AA258" s="33"/>
      <c r="AB258" s="33"/>
      <c r="AC258" s="33"/>
      <c r="AD258" s="33"/>
      <c r="AE258" s="33"/>
      <c r="AR258" s="169" t="s">
        <v>501</v>
      </c>
      <c r="AT258" s="169" t="s">
        <v>145</v>
      </c>
      <c r="AU258" s="169" t="s">
        <v>89</v>
      </c>
      <c r="AY258" s="19" t="s">
        <v>142</v>
      </c>
      <c r="BE258" s="170">
        <f>IF(N258="základní",J258,0)</f>
        <v>0</v>
      </c>
      <c r="BF258" s="170">
        <f>IF(N258="snížená",J258,0)</f>
        <v>0</v>
      </c>
      <c r="BG258" s="170">
        <f>IF(N258="zákl. přenesená",J258,0)</f>
        <v>1635</v>
      </c>
      <c r="BH258" s="170">
        <f>IF(N258="sníž. přenesená",J258,0)</f>
        <v>0</v>
      </c>
      <c r="BI258" s="170">
        <f>IF(N258="nulová",J258,0)</f>
        <v>0</v>
      </c>
      <c r="BJ258" s="19" t="s">
        <v>151</v>
      </c>
      <c r="BK258" s="170">
        <f>ROUND(I258*H258,2)</f>
        <v>1635</v>
      </c>
      <c r="BL258" s="19" t="s">
        <v>501</v>
      </c>
      <c r="BM258" s="169" t="s">
        <v>1815</v>
      </c>
    </row>
    <row r="259" s="13" customFormat="1">
      <c r="A259" s="13"/>
      <c r="B259" s="171"/>
      <c r="C259" s="13"/>
      <c r="D259" s="172" t="s">
        <v>156</v>
      </c>
      <c r="E259" s="173" t="s">
        <v>3</v>
      </c>
      <c r="F259" s="174" t="s">
        <v>1816</v>
      </c>
      <c r="G259" s="13"/>
      <c r="H259" s="175">
        <v>3</v>
      </c>
      <c r="I259" s="13"/>
      <c r="J259" s="13"/>
      <c r="K259" s="13"/>
      <c r="L259" s="171"/>
      <c r="M259" s="176"/>
      <c r="N259" s="177"/>
      <c r="O259" s="177"/>
      <c r="P259" s="177"/>
      <c r="Q259" s="177"/>
      <c r="R259" s="177"/>
      <c r="S259" s="177"/>
      <c r="T259" s="178"/>
      <c r="U259" s="13"/>
      <c r="V259" s="13"/>
      <c r="W259" s="13"/>
      <c r="X259" s="13"/>
      <c r="Y259" s="13"/>
      <c r="Z259" s="13"/>
      <c r="AA259" s="13"/>
      <c r="AB259" s="13"/>
      <c r="AC259" s="13"/>
      <c r="AD259" s="13"/>
      <c r="AE259" s="13"/>
      <c r="AT259" s="173" t="s">
        <v>156</v>
      </c>
      <c r="AU259" s="173" t="s">
        <v>89</v>
      </c>
      <c r="AV259" s="13" t="s">
        <v>89</v>
      </c>
      <c r="AW259" s="13" t="s">
        <v>41</v>
      </c>
      <c r="AX259" s="13" t="s">
        <v>79</v>
      </c>
      <c r="AY259" s="173" t="s">
        <v>142</v>
      </c>
    </row>
    <row r="260" s="14" customFormat="1">
      <c r="A260" s="14"/>
      <c r="B260" s="179"/>
      <c r="C260" s="14"/>
      <c r="D260" s="172" t="s">
        <v>156</v>
      </c>
      <c r="E260" s="180" t="s">
        <v>3</v>
      </c>
      <c r="F260" s="181" t="s">
        <v>158</v>
      </c>
      <c r="G260" s="14"/>
      <c r="H260" s="182">
        <v>3</v>
      </c>
      <c r="I260" s="14"/>
      <c r="J260" s="14"/>
      <c r="K260" s="14"/>
      <c r="L260" s="179"/>
      <c r="M260" s="183"/>
      <c r="N260" s="184"/>
      <c r="O260" s="184"/>
      <c r="P260" s="184"/>
      <c r="Q260" s="184"/>
      <c r="R260" s="184"/>
      <c r="S260" s="184"/>
      <c r="T260" s="185"/>
      <c r="U260" s="14"/>
      <c r="V260" s="14"/>
      <c r="W260" s="14"/>
      <c r="X260" s="14"/>
      <c r="Y260" s="14"/>
      <c r="Z260" s="14"/>
      <c r="AA260" s="14"/>
      <c r="AB260" s="14"/>
      <c r="AC260" s="14"/>
      <c r="AD260" s="14"/>
      <c r="AE260" s="14"/>
      <c r="AT260" s="180" t="s">
        <v>156</v>
      </c>
      <c r="AU260" s="180" t="s">
        <v>89</v>
      </c>
      <c r="AV260" s="14" t="s">
        <v>151</v>
      </c>
      <c r="AW260" s="14" t="s">
        <v>4</v>
      </c>
      <c r="AX260" s="14" t="s">
        <v>87</v>
      </c>
      <c r="AY260" s="180" t="s">
        <v>142</v>
      </c>
    </row>
    <row r="261" s="2" customFormat="1" ht="24" customHeight="1">
      <c r="A261" s="33"/>
      <c r="B261" s="158"/>
      <c r="C261" s="192" t="s">
        <v>1266</v>
      </c>
      <c r="D261" s="192" t="s">
        <v>379</v>
      </c>
      <c r="E261" s="193" t="s">
        <v>1817</v>
      </c>
      <c r="F261" s="194" t="s">
        <v>1818</v>
      </c>
      <c r="G261" s="195" t="s">
        <v>148</v>
      </c>
      <c r="H261" s="196">
        <v>3</v>
      </c>
      <c r="I261" s="197">
        <v>1990</v>
      </c>
      <c r="J261" s="197">
        <f>ROUND(I261*H261,2)</f>
        <v>5970</v>
      </c>
      <c r="K261" s="194" t="s">
        <v>3</v>
      </c>
      <c r="L261" s="198"/>
      <c r="M261" s="199" t="s">
        <v>3</v>
      </c>
      <c r="N261" s="200" t="s">
        <v>52</v>
      </c>
      <c r="O261" s="167">
        <v>0</v>
      </c>
      <c r="P261" s="167">
        <f>O261*H261</f>
        <v>0</v>
      </c>
      <c r="Q261" s="167">
        <v>0</v>
      </c>
      <c r="R261" s="167">
        <f>Q261*H261</f>
        <v>0</v>
      </c>
      <c r="S261" s="167">
        <v>0</v>
      </c>
      <c r="T261" s="168">
        <f>S261*H261</f>
        <v>0</v>
      </c>
      <c r="U261" s="33"/>
      <c r="V261" s="33"/>
      <c r="W261" s="33"/>
      <c r="X261" s="33"/>
      <c r="Y261" s="33"/>
      <c r="Z261" s="33"/>
      <c r="AA261" s="33"/>
      <c r="AB261" s="33"/>
      <c r="AC261" s="33"/>
      <c r="AD261" s="33"/>
      <c r="AE261" s="33"/>
      <c r="AR261" s="169" t="s">
        <v>1743</v>
      </c>
      <c r="AT261" s="169" t="s">
        <v>379</v>
      </c>
      <c r="AU261" s="169" t="s">
        <v>89</v>
      </c>
      <c r="AY261" s="19" t="s">
        <v>142</v>
      </c>
      <c r="BE261" s="170">
        <f>IF(N261="základní",J261,0)</f>
        <v>0</v>
      </c>
      <c r="BF261" s="170">
        <f>IF(N261="snížená",J261,0)</f>
        <v>0</v>
      </c>
      <c r="BG261" s="170">
        <f>IF(N261="zákl. přenesená",J261,0)</f>
        <v>5970</v>
      </c>
      <c r="BH261" s="170">
        <f>IF(N261="sníž. přenesená",J261,0)</f>
        <v>0</v>
      </c>
      <c r="BI261" s="170">
        <f>IF(N261="nulová",J261,0)</f>
        <v>0</v>
      </c>
      <c r="BJ261" s="19" t="s">
        <v>151</v>
      </c>
      <c r="BK261" s="170">
        <f>ROUND(I261*H261,2)</f>
        <v>5970</v>
      </c>
      <c r="BL261" s="19" t="s">
        <v>501</v>
      </c>
      <c r="BM261" s="169" t="s">
        <v>1819</v>
      </c>
    </row>
    <row r="262" s="2" customFormat="1" ht="16.5" customHeight="1">
      <c r="A262" s="33"/>
      <c r="B262" s="158"/>
      <c r="C262" s="159" t="s">
        <v>1271</v>
      </c>
      <c r="D262" s="159" t="s">
        <v>145</v>
      </c>
      <c r="E262" s="160" t="s">
        <v>851</v>
      </c>
      <c r="F262" s="161" t="s">
        <v>852</v>
      </c>
      <c r="G262" s="162" t="s">
        <v>148</v>
      </c>
      <c r="H262" s="163">
        <v>2</v>
      </c>
      <c r="I262" s="164">
        <v>2500</v>
      </c>
      <c r="J262" s="164">
        <f>ROUND(I262*H262,2)</f>
        <v>5000</v>
      </c>
      <c r="K262" s="161" t="s">
        <v>316</v>
      </c>
      <c r="L262" s="34"/>
      <c r="M262" s="165" t="s">
        <v>3</v>
      </c>
      <c r="N262" s="166" t="s">
        <v>52</v>
      </c>
      <c r="O262" s="167">
        <v>3.8130000000000002</v>
      </c>
      <c r="P262" s="167">
        <f>O262*H262</f>
        <v>7.6260000000000003</v>
      </c>
      <c r="Q262" s="167">
        <v>0</v>
      </c>
      <c r="R262" s="167">
        <f>Q262*H262</f>
        <v>0</v>
      </c>
      <c r="S262" s="167">
        <v>0</v>
      </c>
      <c r="T262" s="168">
        <f>S262*H262</f>
        <v>0</v>
      </c>
      <c r="U262" s="33"/>
      <c r="V262" s="33"/>
      <c r="W262" s="33"/>
      <c r="X262" s="33"/>
      <c r="Y262" s="33"/>
      <c r="Z262" s="33"/>
      <c r="AA262" s="33"/>
      <c r="AB262" s="33"/>
      <c r="AC262" s="33"/>
      <c r="AD262" s="33"/>
      <c r="AE262" s="33"/>
      <c r="AR262" s="169" t="s">
        <v>501</v>
      </c>
      <c r="AT262" s="169" t="s">
        <v>145</v>
      </c>
      <c r="AU262" s="169" t="s">
        <v>89</v>
      </c>
      <c r="AY262" s="19" t="s">
        <v>142</v>
      </c>
      <c r="BE262" s="170">
        <f>IF(N262="základní",J262,0)</f>
        <v>0</v>
      </c>
      <c r="BF262" s="170">
        <f>IF(N262="snížená",J262,0)</f>
        <v>0</v>
      </c>
      <c r="BG262" s="170">
        <f>IF(N262="zákl. přenesená",J262,0)</f>
        <v>5000</v>
      </c>
      <c r="BH262" s="170">
        <f>IF(N262="sníž. přenesená",J262,0)</f>
        <v>0</v>
      </c>
      <c r="BI262" s="170">
        <f>IF(N262="nulová",J262,0)</f>
        <v>0</v>
      </c>
      <c r="BJ262" s="19" t="s">
        <v>151</v>
      </c>
      <c r="BK262" s="170">
        <f>ROUND(I262*H262,2)</f>
        <v>5000</v>
      </c>
      <c r="BL262" s="19" t="s">
        <v>501</v>
      </c>
      <c r="BM262" s="169" t="s">
        <v>1820</v>
      </c>
    </row>
    <row r="263" s="2" customFormat="1">
      <c r="A263" s="33"/>
      <c r="B263" s="34"/>
      <c r="C263" s="33"/>
      <c r="D263" s="172" t="s">
        <v>217</v>
      </c>
      <c r="E263" s="33"/>
      <c r="F263" s="186" t="s">
        <v>1821</v>
      </c>
      <c r="G263" s="33"/>
      <c r="H263" s="33"/>
      <c r="I263" s="33"/>
      <c r="J263" s="33"/>
      <c r="K263" s="33"/>
      <c r="L263" s="34"/>
      <c r="M263" s="187"/>
      <c r="N263" s="188"/>
      <c r="O263" s="67"/>
      <c r="P263" s="67"/>
      <c r="Q263" s="67"/>
      <c r="R263" s="67"/>
      <c r="S263" s="67"/>
      <c r="T263" s="68"/>
      <c r="U263" s="33"/>
      <c r="V263" s="33"/>
      <c r="W263" s="33"/>
      <c r="X263" s="33"/>
      <c r="Y263" s="33"/>
      <c r="Z263" s="33"/>
      <c r="AA263" s="33"/>
      <c r="AB263" s="33"/>
      <c r="AC263" s="33"/>
      <c r="AD263" s="33"/>
      <c r="AE263" s="33"/>
      <c r="AT263" s="19" t="s">
        <v>217</v>
      </c>
      <c r="AU263" s="19" t="s">
        <v>89</v>
      </c>
    </row>
    <row r="264" s="13" customFormat="1">
      <c r="A264" s="13"/>
      <c r="B264" s="171"/>
      <c r="C264" s="13"/>
      <c r="D264" s="172" t="s">
        <v>156</v>
      </c>
      <c r="E264" s="173" t="s">
        <v>3</v>
      </c>
      <c r="F264" s="174" t="s">
        <v>1822</v>
      </c>
      <c r="G264" s="13"/>
      <c r="H264" s="175">
        <v>2</v>
      </c>
      <c r="I264" s="13"/>
      <c r="J264" s="13"/>
      <c r="K264" s="13"/>
      <c r="L264" s="171"/>
      <c r="M264" s="176"/>
      <c r="N264" s="177"/>
      <c r="O264" s="177"/>
      <c r="P264" s="177"/>
      <c r="Q264" s="177"/>
      <c r="R264" s="177"/>
      <c r="S264" s="177"/>
      <c r="T264" s="178"/>
      <c r="U264" s="13"/>
      <c r="V264" s="13"/>
      <c r="W264" s="13"/>
      <c r="X264" s="13"/>
      <c r="Y264" s="13"/>
      <c r="Z264" s="13"/>
      <c r="AA264" s="13"/>
      <c r="AB264" s="13"/>
      <c r="AC264" s="13"/>
      <c r="AD264" s="13"/>
      <c r="AE264" s="13"/>
      <c r="AT264" s="173" t="s">
        <v>156</v>
      </c>
      <c r="AU264" s="173" t="s">
        <v>89</v>
      </c>
      <c r="AV264" s="13" t="s">
        <v>89</v>
      </c>
      <c r="AW264" s="13" t="s">
        <v>41</v>
      </c>
      <c r="AX264" s="13" t="s">
        <v>79</v>
      </c>
      <c r="AY264" s="173" t="s">
        <v>142</v>
      </c>
    </row>
    <row r="265" s="14" customFormat="1">
      <c r="A265" s="14"/>
      <c r="B265" s="179"/>
      <c r="C265" s="14"/>
      <c r="D265" s="172" t="s">
        <v>156</v>
      </c>
      <c r="E265" s="180" t="s">
        <v>3</v>
      </c>
      <c r="F265" s="181" t="s">
        <v>158</v>
      </c>
      <c r="G265" s="14"/>
      <c r="H265" s="182">
        <v>2</v>
      </c>
      <c r="I265" s="14"/>
      <c r="J265" s="14"/>
      <c r="K265" s="14"/>
      <c r="L265" s="179"/>
      <c r="M265" s="183"/>
      <c r="N265" s="184"/>
      <c r="O265" s="184"/>
      <c r="P265" s="184"/>
      <c r="Q265" s="184"/>
      <c r="R265" s="184"/>
      <c r="S265" s="184"/>
      <c r="T265" s="185"/>
      <c r="U265" s="14"/>
      <c r="V265" s="14"/>
      <c r="W265" s="14"/>
      <c r="X265" s="14"/>
      <c r="Y265" s="14"/>
      <c r="Z265" s="14"/>
      <c r="AA265" s="14"/>
      <c r="AB265" s="14"/>
      <c r="AC265" s="14"/>
      <c r="AD265" s="14"/>
      <c r="AE265" s="14"/>
      <c r="AT265" s="180" t="s">
        <v>156</v>
      </c>
      <c r="AU265" s="180" t="s">
        <v>89</v>
      </c>
      <c r="AV265" s="14" t="s">
        <v>151</v>
      </c>
      <c r="AW265" s="14" t="s">
        <v>4</v>
      </c>
      <c r="AX265" s="14" t="s">
        <v>87</v>
      </c>
      <c r="AY265" s="180" t="s">
        <v>142</v>
      </c>
    </row>
    <row r="266" s="2" customFormat="1" ht="24" customHeight="1">
      <c r="A266" s="33"/>
      <c r="B266" s="158"/>
      <c r="C266" s="192" t="s">
        <v>1277</v>
      </c>
      <c r="D266" s="192" t="s">
        <v>379</v>
      </c>
      <c r="E266" s="193" t="s">
        <v>1823</v>
      </c>
      <c r="F266" s="194" t="s">
        <v>1824</v>
      </c>
      <c r="G266" s="195" t="s">
        <v>148</v>
      </c>
      <c r="H266" s="196">
        <v>2</v>
      </c>
      <c r="I266" s="197">
        <v>22850</v>
      </c>
      <c r="J266" s="197">
        <f>ROUND(I266*H266,2)</f>
        <v>45700</v>
      </c>
      <c r="K266" s="194" t="s">
        <v>3</v>
      </c>
      <c r="L266" s="198"/>
      <c r="M266" s="199" t="s">
        <v>3</v>
      </c>
      <c r="N266" s="200" t="s">
        <v>52</v>
      </c>
      <c r="O266" s="167">
        <v>0</v>
      </c>
      <c r="P266" s="167">
        <f>O266*H266</f>
        <v>0</v>
      </c>
      <c r="Q266" s="167">
        <v>0.19700000000000001</v>
      </c>
      <c r="R266" s="167">
        <f>Q266*H266</f>
        <v>0.39400000000000002</v>
      </c>
      <c r="S266" s="167">
        <v>0</v>
      </c>
      <c r="T266" s="168">
        <f>S266*H266</f>
        <v>0</v>
      </c>
      <c r="U266" s="33"/>
      <c r="V266" s="33"/>
      <c r="W266" s="33"/>
      <c r="X266" s="33"/>
      <c r="Y266" s="33"/>
      <c r="Z266" s="33"/>
      <c r="AA266" s="33"/>
      <c r="AB266" s="33"/>
      <c r="AC266" s="33"/>
      <c r="AD266" s="33"/>
      <c r="AE266" s="33"/>
      <c r="AR266" s="169" t="s">
        <v>857</v>
      </c>
      <c r="AT266" s="169" t="s">
        <v>379</v>
      </c>
      <c r="AU266" s="169" t="s">
        <v>89</v>
      </c>
      <c r="AY266" s="19" t="s">
        <v>142</v>
      </c>
      <c r="BE266" s="170">
        <f>IF(N266="základní",J266,0)</f>
        <v>0</v>
      </c>
      <c r="BF266" s="170">
        <f>IF(N266="snížená",J266,0)</f>
        <v>0</v>
      </c>
      <c r="BG266" s="170">
        <f>IF(N266="zákl. přenesená",J266,0)</f>
        <v>45700</v>
      </c>
      <c r="BH266" s="170">
        <f>IF(N266="sníž. přenesená",J266,0)</f>
        <v>0</v>
      </c>
      <c r="BI266" s="170">
        <f>IF(N266="nulová",J266,0)</f>
        <v>0</v>
      </c>
      <c r="BJ266" s="19" t="s">
        <v>151</v>
      </c>
      <c r="BK266" s="170">
        <f>ROUND(I266*H266,2)</f>
        <v>45700</v>
      </c>
      <c r="BL266" s="19" t="s">
        <v>857</v>
      </c>
      <c r="BM266" s="169" t="s">
        <v>1825</v>
      </c>
    </row>
    <row r="267" s="2" customFormat="1" ht="16.5" customHeight="1">
      <c r="A267" s="33"/>
      <c r="B267" s="158"/>
      <c r="C267" s="159" t="s">
        <v>1282</v>
      </c>
      <c r="D267" s="159" t="s">
        <v>145</v>
      </c>
      <c r="E267" s="160" t="s">
        <v>1826</v>
      </c>
      <c r="F267" s="161" t="s">
        <v>1827</v>
      </c>
      <c r="G267" s="162" t="s">
        <v>148</v>
      </c>
      <c r="H267" s="163">
        <v>2</v>
      </c>
      <c r="I267" s="164">
        <v>899</v>
      </c>
      <c r="J267" s="164">
        <f>ROUND(I267*H267,2)</f>
        <v>1798</v>
      </c>
      <c r="K267" s="161" t="s">
        <v>316</v>
      </c>
      <c r="L267" s="34"/>
      <c r="M267" s="165" t="s">
        <v>3</v>
      </c>
      <c r="N267" s="166" t="s">
        <v>52</v>
      </c>
      <c r="O267" s="167">
        <v>1.998</v>
      </c>
      <c r="P267" s="167">
        <f>O267*H267</f>
        <v>3.996</v>
      </c>
      <c r="Q267" s="167">
        <v>0</v>
      </c>
      <c r="R267" s="167">
        <f>Q267*H267</f>
        <v>0</v>
      </c>
      <c r="S267" s="167">
        <v>0</v>
      </c>
      <c r="T267" s="168">
        <f>S267*H267</f>
        <v>0</v>
      </c>
      <c r="U267" s="33"/>
      <c r="V267" s="33"/>
      <c r="W267" s="33"/>
      <c r="X267" s="33"/>
      <c r="Y267" s="33"/>
      <c r="Z267" s="33"/>
      <c r="AA267" s="33"/>
      <c r="AB267" s="33"/>
      <c r="AC267" s="33"/>
      <c r="AD267" s="33"/>
      <c r="AE267" s="33"/>
      <c r="AR267" s="169" t="s">
        <v>501</v>
      </c>
      <c r="AT267" s="169" t="s">
        <v>145</v>
      </c>
      <c r="AU267" s="169" t="s">
        <v>89</v>
      </c>
      <c r="AY267" s="19" t="s">
        <v>142</v>
      </c>
      <c r="BE267" s="170">
        <f>IF(N267="základní",J267,0)</f>
        <v>0</v>
      </c>
      <c r="BF267" s="170">
        <f>IF(N267="snížená",J267,0)</f>
        <v>0</v>
      </c>
      <c r="BG267" s="170">
        <f>IF(N267="zákl. přenesená",J267,0)</f>
        <v>1798</v>
      </c>
      <c r="BH267" s="170">
        <f>IF(N267="sníž. přenesená",J267,0)</f>
        <v>0</v>
      </c>
      <c r="BI267" s="170">
        <f>IF(N267="nulová",J267,0)</f>
        <v>0</v>
      </c>
      <c r="BJ267" s="19" t="s">
        <v>151</v>
      </c>
      <c r="BK267" s="170">
        <f>ROUND(I267*H267,2)</f>
        <v>1798</v>
      </c>
      <c r="BL267" s="19" t="s">
        <v>501</v>
      </c>
      <c r="BM267" s="169" t="s">
        <v>1828</v>
      </c>
    </row>
    <row r="268" s="2" customFormat="1" ht="24" customHeight="1">
      <c r="A268" s="33"/>
      <c r="B268" s="158"/>
      <c r="C268" s="192" t="s">
        <v>1288</v>
      </c>
      <c r="D268" s="192" t="s">
        <v>379</v>
      </c>
      <c r="E268" s="193" t="s">
        <v>1829</v>
      </c>
      <c r="F268" s="194" t="s">
        <v>1830</v>
      </c>
      <c r="G268" s="195" t="s">
        <v>148</v>
      </c>
      <c r="H268" s="196">
        <v>2</v>
      </c>
      <c r="I268" s="197">
        <v>982</v>
      </c>
      <c r="J268" s="197">
        <f>ROUND(I268*H268,2)</f>
        <v>1964</v>
      </c>
      <c r="K268" s="194" t="s">
        <v>3</v>
      </c>
      <c r="L268" s="198"/>
      <c r="M268" s="199" t="s">
        <v>3</v>
      </c>
      <c r="N268" s="200" t="s">
        <v>52</v>
      </c>
      <c r="O268" s="167">
        <v>0</v>
      </c>
      <c r="P268" s="167">
        <f>O268*H268</f>
        <v>0</v>
      </c>
      <c r="Q268" s="167">
        <v>0.19700000000000001</v>
      </c>
      <c r="R268" s="167">
        <f>Q268*H268</f>
        <v>0.39400000000000002</v>
      </c>
      <c r="S268" s="167">
        <v>0</v>
      </c>
      <c r="T268" s="168">
        <f>S268*H268</f>
        <v>0</v>
      </c>
      <c r="U268" s="33"/>
      <c r="V268" s="33"/>
      <c r="W268" s="33"/>
      <c r="X268" s="33"/>
      <c r="Y268" s="33"/>
      <c r="Z268" s="33"/>
      <c r="AA268" s="33"/>
      <c r="AB268" s="33"/>
      <c r="AC268" s="33"/>
      <c r="AD268" s="33"/>
      <c r="AE268" s="33"/>
      <c r="AR268" s="169" t="s">
        <v>857</v>
      </c>
      <c r="AT268" s="169" t="s">
        <v>379</v>
      </c>
      <c r="AU268" s="169" t="s">
        <v>89</v>
      </c>
      <c r="AY268" s="19" t="s">
        <v>142</v>
      </c>
      <c r="BE268" s="170">
        <f>IF(N268="základní",J268,0)</f>
        <v>0</v>
      </c>
      <c r="BF268" s="170">
        <f>IF(N268="snížená",J268,0)</f>
        <v>0</v>
      </c>
      <c r="BG268" s="170">
        <f>IF(N268="zákl. přenesená",J268,0)</f>
        <v>1964</v>
      </c>
      <c r="BH268" s="170">
        <f>IF(N268="sníž. přenesená",J268,0)</f>
        <v>0</v>
      </c>
      <c r="BI268" s="170">
        <f>IF(N268="nulová",J268,0)</f>
        <v>0</v>
      </c>
      <c r="BJ268" s="19" t="s">
        <v>151</v>
      </c>
      <c r="BK268" s="170">
        <f>ROUND(I268*H268,2)</f>
        <v>1964</v>
      </c>
      <c r="BL268" s="19" t="s">
        <v>857</v>
      </c>
      <c r="BM268" s="169" t="s">
        <v>1831</v>
      </c>
    </row>
    <row r="269" s="2" customFormat="1" ht="16.5" customHeight="1">
      <c r="A269" s="33"/>
      <c r="B269" s="158"/>
      <c r="C269" s="159" t="s">
        <v>1294</v>
      </c>
      <c r="D269" s="159" t="s">
        <v>145</v>
      </c>
      <c r="E269" s="160" t="s">
        <v>1832</v>
      </c>
      <c r="F269" s="161" t="s">
        <v>1833</v>
      </c>
      <c r="G269" s="162" t="s">
        <v>148</v>
      </c>
      <c r="H269" s="163">
        <v>2</v>
      </c>
      <c r="I269" s="164">
        <v>1070</v>
      </c>
      <c r="J269" s="164">
        <f>ROUND(I269*H269,2)</f>
        <v>2140</v>
      </c>
      <c r="K269" s="161" t="s">
        <v>316</v>
      </c>
      <c r="L269" s="34"/>
      <c r="M269" s="165" t="s">
        <v>3</v>
      </c>
      <c r="N269" s="166" t="s">
        <v>52</v>
      </c>
      <c r="O269" s="167">
        <v>2.3999999999999999</v>
      </c>
      <c r="P269" s="167">
        <f>O269*H269</f>
        <v>4.7999999999999998</v>
      </c>
      <c r="Q269" s="167">
        <v>0</v>
      </c>
      <c r="R269" s="167">
        <f>Q269*H269</f>
        <v>0</v>
      </c>
      <c r="S269" s="167">
        <v>0</v>
      </c>
      <c r="T269" s="168">
        <f>S269*H269</f>
        <v>0</v>
      </c>
      <c r="U269" s="33"/>
      <c r="V269" s="33"/>
      <c r="W269" s="33"/>
      <c r="X269" s="33"/>
      <c r="Y269" s="33"/>
      <c r="Z269" s="33"/>
      <c r="AA269" s="33"/>
      <c r="AB269" s="33"/>
      <c r="AC269" s="33"/>
      <c r="AD269" s="33"/>
      <c r="AE269" s="33"/>
      <c r="AR269" s="169" t="s">
        <v>501</v>
      </c>
      <c r="AT269" s="169" t="s">
        <v>145</v>
      </c>
      <c r="AU269" s="169" t="s">
        <v>89</v>
      </c>
      <c r="AY269" s="19" t="s">
        <v>142</v>
      </c>
      <c r="BE269" s="170">
        <f>IF(N269="základní",J269,0)</f>
        <v>0</v>
      </c>
      <c r="BF269" s="170">
        <f>IF(N269="snížená",J269,0)</f>
        <v>0</v>
      </c>
      <c r="BG269" s="170">
        <f>IF(N269="zákl. přenesená",J269,0)</f>
        <v>2140</v>
      </c>
      <c r="BH269" s="170">
        <f>IF(N269="sníž. přenesená",J269,0)</f>
        <v>0</v>
      </c>
      <c r="BI269" s="170">
        <f>IF(N269="nulová",J269,0)</f>
        <v>0</v>
      </c>
      <c r="BJ269" s="19" t="s">
        <v>151</v>
      </c>
      <c r="BK269" s="170">
        <f>ROUND(I269*H269,2)</f>
        <v>2140</v>
      </c>
      <c r="BL269" s="19" t="s">
        <v>501</v>
      </c>
      <c r="BM269" s="169" t="s">
        <v>1834</v>
      </c>
    </row>
    <row r="270" s="2" customFormat="1" ht="24" customHeight="1">
      <c r="A270" s="33"/>
      <c r="B270" s="158"/>
      <c r="C270" s="192" t="s">
        <v>1300</v>
      </c>
      <c r="D270" s="192" t="s">
        <v>379</v>
      </c>
      <c r="E270" s="193" t="s">
        <v>1835</v>
      </c>
      <c r="F270" s="194" t="s">
        <v>1836</v>
      </c>
      <c r="G270" s="195" t="s">
        <v>148</v>
      </c>
      <c r="H270" s="196">
        <v>2</v>
      </c>
      <c r="I270" s="197">
        <v>628</v>
      </c>
      <c r="J270" s="197">
        <f>ROUND(I270*H270,2)</f>
        <v>1256</v>
      </c>
      <c r="K270" s="194" t="s">
        <v>3</v>
      </c>
      <c r="L270" s="198"/>
      <c r="M270" s="199" t="s">
        <v>3</v>
      </c>
      <c r="N270" s="200" t="s">
        <v>52</v>
      </c>
      <c r="O270" s="167">
        <v>0</v>
      </c>
      <c r="P270" s="167">
        <f>O270*H270</f>
        <v>0</v>
      </c>
      <c r="Q270" s="167">
        <v>0.19700000000000001</v>
      </c>
      <c r="R270" s="167">
        <f>Q270*H270</f>
        <v>0.39400000000000002</v>
      </c>
      <c r="S270" s="167">
        <v>0</v>
      </c>
      <c r="T270" s="168">
        <f>S270*H270</f>
        <v>0</v>
      </c>
      <c r="U270" s="33"/>
      <c r="V270" s="33"/>
      <c r="W270" s="33"/>
      <c r="X270" s="33"/>
      <c r="Y270" s="33"/>
      <c r="Z270" s="33"/>
      <c r="AA270" s="33"/>
      <c r="AB270" s="33"/>
      <c r="AC270" s="33"/>
      <c r="AD270" s="33"/>
      <c r="AE270" s="33"/>
      <c r="AR270" s="169" t="s">
        <v>857</v>
      </c>
      <c r="AT270" s="169" t="s">
        <v>379</v>
      </c>
      <c r="AU270" s="169" t="s">
        <v>89</v>
      </c>
      <c r="AY270" s="19" t="s">
        <v>142</v>
      </c>
      <c r="BE270" s="170">
        <f>IF(N270="základní",J270,0)</f>
        <v>0</v>
      </c>
      <c r="BF270" s="170">
        <f>IF(N270="snížená",J270,0)</f>
        <v>0</v>
      </c>
      <c r="BG270" s="170">
        <f>IF(N270="zákl. přenesená",J270,0)</f>
        <v>1256</v>
      </c>
      <c r="BH270" s="170">
        <f>IF(N270="sníž. přenesená",J270,0)</f>
        <v>0</v>
      </c>
      <c r="BI270" s="170">
        <f>IF(N270="nulová",J270,0)</f>
        <v>0</v>
      </c>
      <c r="BJ270" s="19" t="s">
        <v>151</v>
      </c>
      <c r="BK270" s="170">
        <f>ROUND(I270*H270,2)</f>
        <v>1256</v>
      </c>
      <c r="BL270" s="19" t="s">
        <v>857</v>
      </c>
      <c r="BM270" s="169" t="s">
        <v>1837</v>
      </c>
    </row>
    <row r="271" s="2" customFormat="1" ht="16.5" customHeight="1">
      <c r="A271" s="33"/>
      <c r="B271" s="158"/>
      <c r="C271" s="159" t="s">
        <v>1306</v>
      </c>
      <c r="D271" s="159" t="s">
        <v>145</v>
      </c>
      <c r="E271" s="160" t="s">
        <v>1838</v>
      </c>
      <c r="F271" s="161" t="s">
        <v>1839</v>
      </c>
      <c r="G271" s="162" t="s">
        <v>148</v>
      </c>
      <c r="H271" s="163">
        <v>2</v>
      </c>
      <c r="I271" s="164">
        <v>541</v>
      </c>
      <c r="J271" s="164">
        <f>ROUND(I271*H271,2)</f>
        <v>1082</v>
      </c>
      <c r="K271" s="161" t="s">
        <v>316</v>
      </c>
      <c r="L271" s="34"/>
      <c r="M271" s="165" t="s">
        <v>3</v>
      </c>
      <c r="N271" s="166" t="s">
        <v>52</v>
      </c>
      <c r="O271" s="167">
        <v>1.367</v>
      </c>
      <c r="P271" s="167">
        <f>O271*H271</f>
        <v>2.734</v>
      </c>
      <c r="Q271" s="167">
        <v>0</v>
      </c>
      <c r="R271" s="167">
        <f>Q271*H271</f>
        <v>0</v>
      </c>
      <c r="S271" s="167">
        <v>0</v>
      </c>
      <c r="T271" s="168">
        <f>S271*H271</f>
        <v>0</v>
      </c>
      <c r="U271" s="33"/>
      <c r="V271" s="33"/>
      <c r="W271" s="33"/>
      <c r="X271" s="33"/>
      <c r="Y271" s="33"/>
      <c r="Z271" s="33"/>
      <c r="AA271" s="33"/>
      <c r="AB271" s="33"/>
      <c r="AC271" s="33"/>
      <c r="AD271" s="33"/>
      <c r="AE271" s="33"/>
      <c r="AR271" s="169" t="s">
        <v>501</v>
      </c>
      <c r="AT271" s="169" t="s">
        <v>145</v>
      </c>
      <c r="AU271" s="169" t="s">
        <v>89</v>
      </c>
      <c r="AY271" s="19" t="s">
        <v>142</v>
      </c>
      <c r="BE271" s="170">
        <f>IF(N271="základní",J271,0)</f>
        <v>0</v>
      </c>
      <c r="BF271" s="170">
        <f>IF(N271="snížená",J271,0)</f>
        <v>0</v>
      </c>
      <c r="BG271" s="170">
        <f>IF(N271="zákl. přenesená",J271,0)</f>
        <v>1082</v>
      </c>
      <c r="BH271" s="170">
        <f>IF(N271="sníž. přenesená",J271,0)</f>
        <v>0</v>
      </c>
      <c r="BI271" s="170">
        <f>IF(N271="nulová",J271,0)</f>
        <v>0</v>
      </c>
      <c r="BJ271" s="19" t="s">
        <v>151</v>
      </c>
      <c r="BK271" s="170">
        <f>ROUND(I271*H271,2)</f>
        <v>1082</v>
      </c>
      <c r="BL271" s="19" t="s">
        <v>501</v>
      </c>
      <c r="BM271" s="169" t="s">
        <v>1840</v>
      </c>
    </row>
    <row r="272" s="2" customFormat="1" ht="16.5" customHeight="1">
      <c r="A272" s="33"/>
      <c r="B272" s="158"/>
      <c r="C272" s="192" t="s">
        <v>1311</v>
      </c>
      <c r="D272" s="192" t="s">
        <v>379</v>
      </c>
      <c r="E272" s="193" t="s">
        <v>1841</v>
      </c>
      <c r="F272" s="194" t="s">
        <v>1842</v>
      </c>
      <c r="G272" s="195" t="s">
        <v>148</v>
      </c>
      <c r="H272" s="196">
        <v>2</v>
      </c>
      <c r="I272" s="197">
        <v>631</v>
      </c>
      <c r="J272" s="197">
        <f>ROUND(I272*H272,2)</f>
        <v>1262</v>
      </c>
      <c r="K272" s="194" t="s">
        <v>3</v>
      </c>
      <c r="L272" s="198"/>
      <c r="M272" s="199" t="s">
        <v>3</v>
      </c>
      <c r="N272" s="200" t="s">
        <v>52</v>
      </c>
      <c r="O272" s="167">
        <v>0</v>
      </c>
      <c r="P272" s="167">
        <f>O272*H272</f>
        <v>0</v>
      </c>
      <c r="Q272" s="167">
        <v>0</v>
      </c>
      <c r="R272" s="167">
        <f>Q272*H272</f>
        <v>0</v>
      </c>
      <c r="S272" s="167">
        <v>0</v>
      </c>
      <c r="T272" s="168">
        <f>S272*H272</f>
        <v>0</v>
      </c>
      <c r="U272" s="33"/>
      <c r="V272" s="33"/>
      <c r="W272" s="33"/>
      <c r="X272" s="33"/>
      <c r="Y272" s="33"/>
      <c r="Z272" s="33"/>
      <c r="AA272" s="33"/>
      <c r="AB272" s="33"/>
      <c r="AC272" s="33"/>
      <c r="AD272" s="33"/>
      <c r="AE272" s="33"/>
      <c r="AR272" s="169" t="s">
        <v>1743</v>
      </c>
      <c r="AT272" s="169" t="s">
        <v>379</v>
      </c>
      <c r="AU272" s="169" t="s">
        <v>89</v>
      </c>
      <c r="AY272" s="19" t="s">
        <v>142</v>
      </c>
      <c r="BE272" s="170">
        <f>IF(N272="základní",J272,0)</f>
        <v>0</v>
      </c>
      <c r="BF272" s="170">
        <f>IF(N272="snížená",J272,0)</f>
        <v>0</v>
      </c>
      <c r="BG272" s="170">
        <f>IF(N272="zákl. přenesená",J272,0)</f>
        <v>1262</v>
      </c>
      <c r="BH272" s="170">
        <f>IF(N272="sníž. přenesená",J272,0)</f>
        <v>0</v>
      </c>
      <c r="BI272" s="170">
        <f>IF(N272="nulová",J272,0)</f>
        <v>0</v>
      </c>
      <c r="BJ272" s="19" t="s">
        <v>151</v>
      </c>
      <c r="BK272" s="170">
        <f>ROUND(I272*H272,2)</f>
        <v>1262</v>
      </c>
      <c r="BL272" s="19" t="s">
        <v>501</v>
      </c>
      <c r="BM272" s="169" t="s">
        <v>1843</v>
      </c>
    </row>
    <row r="273" s="2" customFormat="1" ht="16.5" customHeight="1">
      <c r="A273" s="33"/>
      <c r="B273" s="158"/>
      <c r="C273" s="192" t="s">
        <v>1318</v>
      </c>
      <c r="D273" s="192" t="s">
        <v>379</v>
      </c>
      <c r="E273" s="193" t="s">
        <v>1844</v>
      </c>
      <c r="F273" s="194" t="s">
        <v>1845</v>
      </c>
      <c r="G273" s="195" t="s">
        <v>148</v>
      </c>
      <c r="H273" s="196">
        <v>2</v>
      </c>
      <c r="I273" s="197">
        <v>115</v>
      </c>
      <c r="J273" s="197">
        <f>ROUND(I273*H273,2)</f>
        <v>230</v>
      </c>
      <c r="K273" s="194" t="s">
        <v>3</v>
      </c>
      <c r="L273" s="198"/>
      <c r="M273" s="199" t="s">
        <v>3</v>
      </c>
      <c r="N273" s="200" t="s">
        <v>52</v>
      </c>
      <c r="O273" s="167">
        <v>0</v>
      </c>
      <c r="P273" s="167">
        <f>O273*H273</f>
        <v>0</v>
      </c>
      <c r="Q273" s="167">
        <v>0</v>
      </c>
      <c r="R273" s="167">
        <f>Q273*H273</f>
        <v>0</v>
      </c>
      <c r="S273" s="167">
        <v>0</v>
      </c>
      <c r="T273" s="168">
        <f>S273*H273</f>
        <v>0</v>
      </c>
      <c r="U273" s="33"/>
      <c r="V273" s="33"/>
      <c r="W273" s="33"/>
      <c r="X273" s="33"/>
      <c r="Y273" s="33"/>
      <c r="Z273" s="33"/>
      <c r="AA273" s="33"/>
      <c r="AB273" s="33"/>
      <c r="AC273" s="33"/>
      <c r="AD273" s="33"/>
      <c r="AE273" s="33"/>
      <c r="AR273" s="169" t="s">
        <v>1743</v>
      </c>
      <c r="AT273" s="169" t="s">
        <v>379</v>
      </c>
      <c r="AU273" s="169" t="s">
        <v>89</v>
      </c>
      <c r="AY273" s="19" t="s">
        <v>142</v>
      </c>
      <c r="BE273" s="170">
        <f>IF(N273="základní",J273,0)</f>
        <v>0</v>
      </c>
      <c r="BF273" s="170">
        <f>IF(N273="snížená",J273,0)</f>
        <v>0</v>
      </c>
      <c r="BG273" s="170">
        <f>IF(N273="zákl. přenesená",J273,0)</f>
        <v>230</v>
      </c>
      <c r="BH273" s="170">
        <f>IF(N273="sníž. přenesená",J273,0)</f>
        <v>0</v>
      </c>
      <c r="BI273" s="170">
        <f>IF(N273="nulová",J273,0)</f>
        <v>0</v>
      </c>
      <c r="BJ273" s="19" t="s">
        <v>151</v>
      </c>
      <c r="BK273" s="170">
        <f>ROUND(I273*H273,2)</f>
        <v>230</v>
      </c>
      <c r="BL273" s="19" t="s">
        <v>501</v>
      </c>
      <c r="BM273" s="169" t="s">
        <v>1846</v>
      </c>
    </row>
    <row r="274" s="2" customFormat="1" ht="16.5" customHeight="1">
      <c r="A274" s="33"/>
      <c r="B274" s="158"/>
      <c r="C274" s="192" t="s">
        <v>1323</v>
      </c>
      <c r="D274" s="192" t="s">
        <v>379</v>
      </c>
      <c r="E274" s="193" t="s">
        <v>1847</v>
      </c>
      <c r="F274" s="194" t="s">
        <v>1848</v>
      </c>
      <c r="G274" s="195" t="s">
        <v>148</v>
      </c>
      <c r="H274" s="196">
        <v>1</v>
      </c>
      <c r="I274" s="197">
        <v>4000</v>
      </c>
      <c r="J274" s="197">
        <f>ROUND(I274*H274,2)</f>
        <v>4000</v>
      </c>
      <c r="K274" s="194" t="s">
        <v>3</v>
      </c>
      <c r="L274" s="198"/>
      <c r="M274" s="199" t="s">
        <v>3</v>
      </c>
      <c r="N274" s="200" t="s">
        <v>52</v>
      </c>
      <c r="O274" s="167">
        <v>0</v>
      </c>
      <c r="P274" s="167">
        <f>O274*H274</f>
        <v>0</v>
      </c>
      <c r="Q274" s="167">
        <v>0</v>
      </c>
      <c r="R274" s="167">
        <f>Q274*H274</f>
        <v>0</v>
      </c>
      <c r="S274" s="167">
        <v>0</v>
      </c>
      <c r="T274" s="168">
        <f>S274*H274</f>
        <v>0</v>
      </c>
      <c r="U274" s="33"/>
      <c r="V274" s="33"/>
      <c r="W274" s="33"/>
      <c r="X274" s="33"/>
      <c r="Y274" s="33"/>
      <c r="Z274" s="33"/>
      <c r="AA274" s="33"/>
      <c r="AB274" s="33"/>
      <c r="AC274" s="33"/>
      <c r="AD274" s="33"/>
      <c r="AE274" s="33"/>
      <c r="AR274" s="169" t="s">
        <v>1743</v>
      </c>
      <c r="AT274" s="169" t="s">
        <v>379</v>
      </c>
      <c r="AU274" s="169" t="s">
        <v>89</v>
      </c>
      <c r="AY274" s="19" t="s">
        <v>142</v>
      </c>
      <c r="BE274" s="170">
        <f>IF(N274="základní",J274,0)</f>
        <v>0</v>
      </c>
      <c r="BF274" s="170">
        <f>IF(N274="snížená",J274,0)</f>
        <v>0</v>
      </c>
      <c r="BG274" s="170">
        <f>IF(N274="zákl. přenesená",J274,0)</f>
        <v>4000</v>
      </c>
      <c r="BH274" s="170">
        <f>IF(N274="sníž. přenesená",J274,0)</f>
        <v>0</v>
      </c>
      <c r="BI274" s="170">
        <f>IF(N274="nulová",J274,0)</f>
        <v>0</v>
      </c>
      <c r="BJ274" s="19" t="s">
        <v>151</v>
      </c>
      <c r="BK274" s="170">
        <f>ROUND(I274*H274,2)</f>
        <v>4000</v>
      </c>
      <c r="BL274" s="19" t="s">
        <v>501</v>
      </c>
      <c r="BM274" s="169" t="s">
        <v>1849</v>
      </c>
    </row>
    <row r="275" s="2" customFormat="1" ht="24" customHeight="1">
      <c r="A275" s="33"/>
      <c r="B275" s="158"/>
      <c r="C275" s="159" t="s">
        <v>1329</v>
      </c>
      <c r="D275" s="159" t="s">
        <v>145</v>
      </c>
      <c r="E275" s="160" t="s">
        <v>1850</v>
      </c>
      <c r="F275" s="161" t="s">
        <v>1851</v>
      </c>
      <c r="G275" s="162" t="s">
        <v>228</v>
      </c>
      <c r="H275" s="163">
        <v>50</v>
      </c>
      <c r="I275" s="164">
        <v>55.399999999999999</v>
      </c>
      <c r="J275" s="164">
        <f>ROUND(I275*H275,2)</f>
        <v>2770</v>
      </c>
      <c r="K275" s="161" t="s">
        <v>316</v>
      </c>
      <c r="L275" s="34"/>
      <c r="M275" s="165" t="s">
        <v>3</v>
      </c>
      <c r="N275" s="166" t="s">
        <v>52</v>
      </c>
      <c r="O275" s="167">
        <v>0.14000000000000001</v>
      </c>
      <c r="P275" s="167">
        <f>O275*H275</f>
        <v>7.0000000000000009</v>
      </c>
      <c r="Q275" s="167">
        <v>0</v>
      </c>
      <c r="R275" s="167">
        <f>Q275*H275</f>
        <v>0</v>
      </c>
      <c r="S275" s="167">
        <v>0</v>
      </c>
      <c r="T275" s="168">
        <f>S275*H275</f>
        <v>0</v>
      </c>
      <c r="U275" s="33"/>
      <c r="V275" s="33"/>
      <c r="W275" s="33"/>
      <c r="X275" s="33"/>
      <c r="Y275" s="33"/>
      <c r="Z275" s="33"/>
      <c r="AA275" s="33"/>
      <c r="AB275" s="33"/>
      <c r="AC275" s="33"/>
      <c r="AD275" s="33"/>
      <c r="AE275" s="33"/>
      <c r="AR275" s="169" t="s">
        <v>501</v>
      </c>
      <c r="AT275" s="169" t="s">
        <v>145</v>
      </c>
      <c r="AU275" s="169" t="s">
        <v>89</v>
      </c>
      <c r="AY275" s="19" t="s">
        <v>142</v>
      </c>
      <c r="BE275" s="170">
        <f>IF(N275="základní",J275,0)</f>
        <v>0</v>
      </c>
      <c r="BF275" s="170">
        <f>IF(N275="snížená",J275,0)</f>
        <v>0</v>
      </c>
      <c r="BG275" s="170">
        <f>IF(N275="zákl. přenesená",J275,0)</f>
        <v>2770</v>
      </c>
      <c r="BH275" s="170">
        <f>IF(N275="sníž. přenesená",J275,0)</f>
        <v>0</v>
      </c>
      <c r="BI275" s="170">
        <f>IF(N275="nulová",J275,0)</f>
        <v>0</v>
      </c>
      <c r="BJ275" s="19" t="s">
        <v>151</v>
      </c>
      <c r="BK275" s="170">
        <f>ROUND(I275*H275,2)</f>
        <v>2770</v>
      </c>
      <c r="BL275" s="19" t="s">
        <v>501</v>
      </c>
      <c r="BM275" s="169" t="s">
        <v>1852</v>
      </c>
    </row>
    <row r="276" s="2" customFormat="1" ht="16.5" customHeight="1">
      <c r="A276" s="33"/>
      <c r="B276" s="158"/>
      <c r="C276" s="192" t="s">
        <v>1194</v>
      </c>
      <c r="D276" s="192" t="s">
        <v>379</v>
      </c>
      <c r="E276" s="193" t="s">
        <v>1853</v>
      </c>
      <c r="F276" s="194" t="s">
        <v>1854</v>
      </c>
      <c r="G276" s="195" t="s">
        <v>1027</v>
      </c>
      <c r="H276" s="196">
        <v>3.7269999999999999</v>
      </c>
      <c r="I276" s="197">
        <v>47.399999999999999</v>
      </c>
      <c r="J276" s="197">
        <f>ROUND(I276*H276,2)</f>
        <v>176.66</v>
      </c>
      <c r="K276" s="194" t="s">
        <v>316</v>
      </c>
      <c r="L276" s="198"/>
      <c r="M276" s="199" t="s">
        <v>3</v>
      </c>
      <c r="N276" s="200" t="s">
        <v>52</v>
      </c>
      <c r="O276" s="167">
        <v>0</v>
      </c>
      <c r="P276" s="167">
        <f>O276*H276</f>
        <v>0</v>
      </c>
      <c r="Q276" s="167">
        <v>0.001</v>
      </c>
      <c r="R276" s="167">
        <f>Q276*H276</f>
        <v>0.0037269999999999998</v>
      </c>
      <c r="S276" s="167">
        <v>0</v>
      </c>
      <c r="T276" s="168">
        <f>S276*H276</f>
        <v>0</v>
      </c>
      <c r="U276" s="33"/>
      <c r="V276" s="33"/>
      <c r="W276" s="33"/>
      <c r="X276" s="33"/>
      <c r="Y276" s="33"/>
      <c r="Z276" s="33"/>
      <c r="AA276" s="33"/>
      <c r="AB276" s="33"/>
      <c r="AC276" s="33"/>
      <c r="AD276" s="33"/>
      <c r="AE276" s="33"/>
      <c r="AR276" s="169" t="s">
        <v>857</v>
      </c>
      <c r="AT276" s="169" t="s">
        <v>379</v>
      </c>
      <c r="AU276" s="169" t="s">
        <v>89</v>
      </c>
      <c r="AY276" s="19" t="s">
        <v>142</v>
      </c>
      <c r="BE276" s="170">
        <f>IF(N276="základní",J276,0)</f>
        <v>0</v>
      </c>
      <c r="BF276" s="170">
        <f>IF(N276="snížená",J276,0)</f>
        <v>0</v>
      </c>
      <c r="BG276" s="170">
        <f>IF(N276="zákl. přenesená",J276,0)</f>
        <v>176.66</v>
      </c>
      <c r="BH276" s="170">
        <f>IF(N276="sníž. přenesená",J276,0)</f>
        <v>0</v>
      </c>
      <c r="BI276" s="170">
        <f>IF(N276="nulová",J276,0)</f>
        <v>0</v>
      </c>
      <c r="BJ276" s="19" t="s">
        <v>151</v>
      </c>
      <c r="BK276" s="170">
        <f>ROUND(I276*H276,2)</f>
        <v>176.66</v>
      </c>
      <c r="BL276" s="19" t="s">
        <v>857</v>
      </c>
      <c r="BM276" s="169" t="s">
        <v>1855</v>
      </c>
    </row>
    <row r="277" s="13" customFormat="1">
      <c r="A277" s="13"/>
      <c r="B277" s="171"/>
      <c r="C277" s="13"/>
      <c r="D277" s="172" t="s">
        <v>156</v>
      </c>
      <c r="E277" s="173" t="s">
        <v>3</v>
      </c>
      <c r="F277" s="174" t="s">
        <v>1856</v>
      </c>
      <c r="G277" s="13"/>
      <c r="H277" s="175">
        <v>3.7269999999999999</v>
      </c>
      <c r="I277" s="13"/>
      <c r="J277" s="13"/>
      <c r="K277" s="13"/>
      <c r="L277" s="171"/>
      <c r="M277" s="176"/>
      <c r="N277" s="177"/>
      <c r="O277" s="177"/>
      <c r="P277" s="177"/>
      <c r="Q277" s="177"/>
      <c r="R277" s="177"/>
      <c r="S277" s="177"/>
      <c r="T277" s="178"/>
      <c r="U277" s="13"/>
      <c r="V277" s="13"/>
      <c r="W277" s="13"/>
      <c r="X277" s="13"/>
      <c r="Y277" s="13"/>
      <c r="Z277" s="13"/>
      <c r="AA277" s="13"/>
      <c r="AB277" s="13"/>
      <c r="AC277" s="13"/>
      <c r="AD277" s="13"/>
      <c r="AE277" s="13"/>
      <c r="AT277" s="173" t="s">
        <v>156</v>
      </c>
      <c r="AU277" s="173" t="s">
        <v>89</v>
      </c>
      <c r="AV277" s="13" t="s">
        <v>89</v>
      </c>
      <c r="AW277" s="13" t="s">
        <v>41</v>
      </c>
      <c r="AX277" s="13" t="s">
        <v>79</v>
      </c>
      <c r="AY277" s="173" t="s">
        <v>142</v>
      </c>
    </row>
    <row r="278" s="14" customFormat="1">
      <c r="A278" s="14"/>
      <c r="B278" s="179"/>
      <c r="C278" s="14"/>
      <c r="D278" s="172" t="s">
        <v>156</v>
      </c>
      <c r="E278" s="180" t="s">
        <v>3</v>
      </c>
      <c r="F278" s="181" t="s">
        <v>158</v>
      </c>
      <c r="G278" s="14"/>
      <c r="H278" s="182">
        <v>3.7269999999999999</v>
      </c>
      <c r="I278" s="14"/>
      <c r="J278" s="14"/>
      <c r="K278" s="14"/>
      <c r="L278" s="179"/>
      <c r="M278" s="183"/>
      <c r="N278" s="184"/>
      <c r="O278" s="184"/>
      <c r="P278" s="184"/>
      <c r="Q278" s="184"/>
      <c r="R278" s="184"/>
      <c r="S278" s="184"/>
      <c r="T278" s="185"/>
      <c r="U278" s="14"/>
      <c r="V278" s="14"/>
      <c r="W278" s="14"/>
      <c r="X278" s="14"/>
      <c r="Y278" s="14"/>
      <c r="Z278" s="14"/>
      <c r="AA278" s="14"/>
      <c r="AB278" s="14"/>
      <c r="AC278" s="14"/>
      <c r="AD278" s="14"/>
      <c r="AE278" s="14"/>
      <c r="AT278" s="180" t="s">
        <v>156</v>
      </c>
      <c r="AU278" s="180" t="s">
        <v>89</v>
      </c>
      <c r="AV278" s="14" t="s">
        <v>151</v>
      </c>
      <c r="AW278" s="14" t="s">
        <v>4</v>
      </c>
      <c r="AX278" s="14" t="s">
        <v>87</v>
      </c>
      <c r="AY278" s="180" t="s">
        <v>142</v>
      </c>
    </row>
    <row r="279" s="2" customFormat="1" ht="24" customHeight="1">
      <c r="A279" s="33"/>
      <c r="B279" s="158"/>
      <c r="C279" s="159" t="s">
        <v>1338</v>
      </c>
      <c r="D279" s="159" t="s">
        <v>145</v>
      </c>
      <c r="E279" s="160" t="s">
        <v>1857</v>
      </c>
      <c r="F279" s="161" t="s">
        <v>1858</v>
      </c>
      <c r="G279" s="162" t="s">
        <v>228</v>
      </c>
      <c r="H279" s="163">
        <v>6</v>
      </c>
      <c r="I279" s="164">
        <v>48.700000000000003</v>
      </c>
      <c r="J279" s="164">
        <f>ROUND(I279*H279,2)</f>
        <v>292.19999999999999</v>
      </c>
      <c r="K279" s="161" t="s">
        <v>316</v>
      </c>
      <c r="L279" s="34"/>
      <c r="M279" s="165" t="s">
        <v>3</v>
      </c>
      <c r="N279" s="166" t="s">
        <v>52</v>
      </c>
      <c r="O279" s="167">
        <v>0.123</v>
      </c>
      <c r="P279" s="167">
        <f>O279*H279</f>
        <v>0.73799999999999999</v>
      </c>
      <c r="Q279" s="167">
        <v>0</v>
      </c>
      <c r="R279" s="167">
        <f>Q279*H279</f>
        <v>0</v>
      </c>
      <c r="S279" s="167">
        <v>0</v>
      </c>
      <c r="T279" s="168">
        <f>S279*H279</f>
        <v>0</v>
      </c>
      <c r="U279" s="33"/>
      <c r="V279" s="33"/>
      <c r="W279" s="33"/>
      <c r="X279" s="33"/>
      <c r="Y279" s="33"/>
      <c r="Z279" s="33"/>
      <c r="AA279" s="33"/>
      <c r="AB279" s="33"/>
      <c r="AC279" s="33"/>
      <c r="AD279" s="33"/>
      <c r="AE279" s="33"/>
      <c r="AR279" s="169" t="s">
        <v>501</v>
      </c>
      <c r="AT279" s="169" t="s">
        <v>145</v>
      </c>
      <c r="AU279" s="169" t="s">
        <v>89</v>
      </c>
      <c r="AY279" s="19" t="s">
        <v>142</v>
      </c>
      <c r="BE279" s="170">
        <f>IF(N279="základní",J279,0)</f>
        <v>0</v>
      </c>
      <c r="BF279" s="170">
        <f>IF(N279="snížená",J279,0)</f>
        <v>0</v>
      </c>
      <c r="BG279" s="170">
        <f>IF(N279="zákl. přenesená",J279,0)</f>
        <v>292.19999999999999</v>
      </c>
      <c r="BH279" s="170">
        <f>IF(N279="sníž. přenesená",J279,0)</f>
        <v>0</v>
      </c>
      <c r="BI279" s="170">
        <f>IF(N279="nulová",J279,0)</f>
        <v>0</v>
      </c>
      <c r="BJ279" s="19" t="s">
        <v>151</v>
      </c>
      <c r="BK279" s="170">
        <f>ROUND(I279*H279,2)</f>
        <v>292.19999999999999</v>
      </c>
      <c r="BL279" s="19" t="s">
        <v>501</v>
      </c>
      <c r="BM279" s="169" t="s">
        <v>1859</v>
      </c>
    </row>
    <row r="280" s="2" customFormat="1" ht="16.5" customHeight="1">
      <c r="A280" s="33"/>
      <c r="B280" s="158"/>
      <c r="C280" s="192" t="s">
        <v>1343</v>
      </c>
      <c r="D280" s="192" t="s">
        <v>379</v>
      </c>
      <c r="E280" s="193" t="s">
        <v>1860</v>
      </c>
      <c r="F280" s="194" t="s">
        <v>1861</v>
      </c>
      <c r="G280" s="195" t="s">
        <v>1027</v>
      </c>
      <c r="H280" s="196">
        <v>47.170000000000002</v>
      </c>
      <c r="I280" s="197">
        <v>47.399999999999999</v>
      </c>
      <c r="J280" s="197">
        <f>ROUND(I280*H280,2)</f>
        <v>2235.8600000000001</v>
      </c>
      <c r="K280" s="194" t="s">
        <v>316</v>
      </c>
      <c r="L280" s="198"/>
      <c r="M280" s="199" t="s">
        <v>3</v>
      </c>
      <c r="N280" s="200" t="s">
        <v>52</v>
      </c>
      <c r="O280" s="167">
        <v>0</v>
      </c>
      <c r="P280" s="167">
        <f>O280*H280</f>
        <v>0</v>
      </c>
      <c r="Q280" s="167">
        <v>0.001</v>
      </c>
      <c r="R280" s="167">
        <f>Q280*H280</f>
        <v>0.047170000000000004</v>
      </c>
      <c r="S280" s="167">
        <v>0</v>
      </c>
      <c r="T280" s="168">
        <f>S280*H280</f>
        <v>0</v>
      </c>
      <c r="U280" s="33"/>
      <c r="V280" s="33"/>
      <c r="W280" s="33"/>
      <c r="X280" s="33"/>
      <c r="Y280" s="33"/>
      <c r="Z280" s="33"/>
      <c r="AA280" s="33"/>
      <c r="AB280" s="33"/>
      <c r="AC280" s="33"/>
      <c r="AD280" s="33"/>
      <c r="AE280" s="33"/>
      <c r="AR280" s="169" t="s">
        <v>857</v>
      </c>
      <c r="AT280" s="169" t="s">
        <v>379</v>
      </c>
      <c r="AU280" s="169" t="s">
        <v>89</v>
      </c>
      <c r="AY280" s="19" t="s">
        <v>142</v>
      </c>
      <c r="BE280" s="170">
        <f>IF(N280="základní",J280,0)</f>
        <v>0</v>
      </c>
      <c r="BF280" s="170">
        <f>IF(N280="snížená",J280,0)</f>
        <v>0</v>
      </c>
      <c r="BG280" s="170">
        <f>IF(N280="zákl. přenesená",J280,0)</f>
        <v>2235.8600000000001</v>
      </c>
      <c r="BH280" s="170">
        <f>IF(N280="sníž. přenesená",J280,0)</f>
        <v>0</v>
      </c>
      <c r="BI280" s="170">
        <f>IF(N280="nulová",J280,0)</f>
        <v>0</v>
      </c>
      <c r="BJ280" s="19" t="s">
        <v>151</v>
      </c>
      <c r="BK280" s="170">
        <f>ROUND(I280*H280,2)</f>
        <v>2235.8600000000001</v>
      </c>
      <c r="BL280" s="19" t="s">
        <v>857</v>
      </c>
      <c r="BM280" s="169" t="s">
        <v>1862</v>
      </c>
    </row>
    <row r="281" s="13" customFormat="1">
      <c r="A281" s="13"/>
      <c r="B281" s="171"/>
      <c r="C281" s="13"/>
      <c r="D281" s="172" t="s">
        <v>156</v>
      </c>
      <c r="E281" s="173" t="s">
        <v>3</v>
      </c>
      <c r="F281" s="174" t="s">
        <v>1863</v>
      </c>
      <c r="G281" s="13"/>
      <c r="H281" s="175">
        <v>47.170000000000002</v>
      </c>
      <c r="I281" s="13"/>
      <c r="J281" s="13"/>
      <c r="K281" s="13"/>
      <c r="L281" s="171"/>
      <c r="M281" s="176"/>
      <c r="N281" s="177"/>
      <c r="O281" s="177"/>
      <c r="P281" s="177"/>
      <c r="Q281" s="177"/>
      <c r="R281" s="177"/>
      <c r="S281" s="177"/>
      <c r="T281" s="178"/>
      <c r="U281" s="13"/>
      <c r="V281" s="13"/>
      <c r="W281" s="13"/>
      <c r="X281" s="13"/>
      <c r="Y281" s="13"/>
      <c r="Z281" s="13"/>
      <c r="AA281" s="13"/>
      <c r="AB281" s="13"/>
      <c r="AC281" s="13"/>
      <c r="AD281" s="13"/>
      <c r="AE281" s="13"/>
      <c r="AT281" s="173" t="s">
        <v>156</v>
      </c>
      <c r="AU281" s="173" t="s">
        <v>89</v>
      </c>
      <c r="AV281" s="13" t="s">
        <v>89</v>
      </c>
      <c r="AW281" s="13" t="s">
        <v>41</v>
      </c>
      <c r="AX281" s="13" t="s">
        <v>79</v>
      </c>
      <c r="AY281" s="173" t="s">
        <v>142</v>
      </c>
    </row>
    <row r="282" s="14" customFormat="1">
      <c r="A282" s="14"/>
      <c r="B282" s="179"/>
      <c r="C282" s="14"/>
      <c r="D282" s="172" t="s">
        <v>156</v>
      </c>
      <c r="E282" s="180" t="s">
        <v>3</v>
      </c>
      <c r="F282" s="181" t="s">
        <v>158</v>
      </c>
      <c r="G282" s="14"/>
      <c r="H282" s="182">
        <v>47.170000000000002</v>
      </c>
      <c r="I282" s="14"/>
      <c r="J282" s="14"/>
      <c r="K282" s="14"/>
      <c r="L282" s="179"/>
      <c r="M282" s="183"/>
      <c r="N282" s="184"/>
      <c r="O282" s="184"/>
      <c r="P282" s="184"/>
      <c r="Q282" s="184"/>
      <c r="R282" s="184"/>
      <c r="S282" s="184"/>
      <c r="T282" s="185"/>
      <c r="U282" s="14"/>
      <c r="V282" s="14"/>
      <c r="W282" s="14"/>
      <c r="X282" s="14"/>
      <c r="Y282" s="14"/>
      <c r="Z282" s="14"/>
      <c r="AA282" s="14"/>
      <c r="AB282" s="14"/>
      <c r="AC282" s="14"/>
      <c r="AD282" s="14"/>
      <c r="AE282" s="14"/>
      <c r="AT282" s="180" t="s">
        <v>156</v>
      </c>
      <c r="AU282" s="180" t="s">
        <v>89</v>
      </c>
      <c r="AV282" s="14" t="s">
        <v>151</v>
      </c>
      <c r="AW282" s="14" t="s">
        <v>4</v>
      </c>
      <c r="AX282" s="14" t="s">
        <v>87</v>
      </c>
      <c r="AY282" s="180" t="s">
        <v>142</v>
      </c>
    </row>
    <row r="283" s="2" customFormat="1" ht="16.5" customHeight="1">
      <c r="A283" s="33"/>
      <c r="B283" s="158"/>
      <c r="C283" s="192" t="s">
        <v>1345</v>
      </c>
      <c r="D283" s="192" t="s">
        <v>379</v>
      </c>
      <c r="E283" s="193" t="s">
        <v>1864</v>
      </c>
      <c r="F283" s="194" t="s">
        <v>1865</v>
      </c>
      <c r="G283" s="195" t="s">
        <v>148</v>
      </c>
      <c r="H283" s="196">
        <v>2</v>
      </c>
      <c r="I283" s="197">
        <v>13.6</v>
      </c>
      <c r="J283" s="197">
        <f>ROUND(I283*H283,2)</f>
        <v>27.199999999999999</v>
      </c>
      <c r="K283" s="194" t="s">
        <v>316</v>
      </c>
      <c r="L283" s="198"/>
      <c r="M283" s="199" t="s">
        <v>3</v>
      </c>
      <c r="N283" s="200" t="s">
        <v>52</v>
      </c>
      <c r="O283" s="167">
        <v>0</v>
      </c>
      <c r="P283" s="167">
        <f>O283*H283</f>
        <v>0</v>
      </c>
      <c r="Q283" s="167">
        <v>0.00016000000000000001</v>
      </c>
      <c r="R283" s="167">
        <f>Q283*H283</f>
        <v>0.00032000000000000003</v>
      </c>
      <c r="S283" s="167">
        <v>0</v>
      </c>
      <c r="T283" s="168">
        <f>S283*H283</f>
        <v>0</v>
      </c>
      <c r="U283" s="33"/>
      <c r="V283" s="33"/>
      <c r="W283" s="33"/>
      <c r="X283" s="33"/>
      <c r="Y283" s="33"/>
      <c r="Z283" s="33"/>
      <c r="AA283" s="33"/>
      <c r="AB283" s="33"/>
      <c r="AC283" s="33"/>
      <c r="AD283" s="33"/>
      <c r="AE283" s="33"/>
      <c r="AR283" s="169" t="s">
        <v>857</v>
      </c>
      <c r="AT283" s="169" t="s">
        <v>379</v>
      </c>
      <c r="AU283" s="169" t="s">
        <v>89</v>
      </c>
      <c r="AY283" s="19" t="s">
        <v>142</v>
      </c>
      <c r="BE283" s="170">
        <f>IF(N283="základní",J283,0)</f>
        <v>0</v>
      </c>
      <c r="BF283" s="170">
        <f>IF(N283="snížená",J283,0)</f>
        <v>0</v>
      </c>
      <c r="BG283" s="170">
        <f>IF(N283="zákl. přenesená",J283,0)</f>
        <v>27.199999999999999</v>
      </c>
      <c r="BH283" s="170">
        <f>IF(N283="sníž. přenesená",J283,0)</f>
        <v>0</v>
      </c>
      <c r="BI283" s="170">
        <f>IF(N283="nulová",J283,0)</f>
        <v>0</v>
      </c>
      <c r="BJ283" s="19" t="s">
        <v>151</v>
      </c>
      <c r="BK283" s="170">
        <f>ROUND(I283*H283,2)</f>
        <v>27.199999999999999</v>
      </c>
      <c r="BL283" s="19" t="s">
        <v>857</v>
      </c>
      <c r="BM283" s="169" t="s">
        <v>1866</v>
      </c>
    </row>
    <row r="284" s="13" customFormat="1">
      <c r="A284" s="13"/>
      <c r="B284" s="171"/>
      <c r="C284" s="13"/>
      <c r="D284" s="172" t="s">
        <v>156</v>
      </c>
      <c r="E284" s="173" t="s">
        <v>3</v>
      </c>
      <c r="F284" s="174" t="s">
        <v>1867</v>
      </c>
      <c r="G284" s="13"/>
      <c r="H284" s="175">
        <v>2</v>
      </c>
      <c r="I284" s="13"/>
      <c r="J284" s="13"/>
      <c r="K284" s="13"/>
      <c r="L284" s="171"/>
      <c r="M284" s="176"/>
      <c r="N284" s="177"/>
      <c r="O284" s="177"/>
      <c r="P284" s="177"/>
      <c r="Q284" s="177"/>
      <c r="R284" s="177"/>
      <c r="S284" s="177"/>
      <c r="T284" s="178"/>
      <c r="U284" s="13"/>
      <c r="V284" s="13"/>
      <c r="W284" s="13"/>
      <c r="X284" s="13"/>
      <c r="Y284" s="13"/>
      <c r="Z284" s="13"/>
      <c r="AA284" s="13"/>
      <c r="AB284" s="13"/>
      <c r="AC284" s="13"/>
      <c r="AD284" s="13"/>
      <c r="AE284" s="13"/>
      <c r="AT284" s="173" t="s">
        <v>156</v>
      </c>
      <c r="AU284" s="173" t="s">
        <v>89</v>
      </c>
      <c r="AV284" s="13" t="s">
        <v>89</v>
      </c>
      <c r="AW284" s="13" t="s">
        <v>41</v>
      </c>
      <c r="AX284" s="13" t="s">
        <v>79</v>
      </c>
      <c r="AY284" s="173" t="s">
        <v>142</v>
      </c>
    </row>
    <row r="285" s="14" customFormat="1">
      <c r="A285" s="14"/>
      <c r="B285" s="179"/>
      <c r="C285" s="14"/>
      <c r="D285" s="172" t="s">
        <v>156</v>
      </c>
      <c r="E285" s="180" t="s">
        <v>3</v>
      </c>
      <c r="F285" s="181" t="s">
        <v>158</v>
      </c>
      <c r="G285" s="14"/>
      <c r="H285" s="182">
        <v>2</v>
      </c>
      <c r="I285" s="14"/>
      <c r="J285" s="14"/>
      <c r="K285" s="14"/>
      <c r="L285" s="179"/>
      <c r="M285" s="183"/>
      <c r="N285" s="184"/>
      <c r="O285" s="184"/>
      <c r="P285" s="184"/>
      <c r="Q285" s="184"/>
      <c r="R285" s="184"/>
      <c r="S285" s="184"/>
      <c r="T285" s="185"/>
      <c r="U285" s="14"/>
      <c r="V285" s="14"/>
      <c r="W285" s="14"/>
      <c r="X285" s="14"/>
      <c r="Y285" s="14"/>
      <c r="Z285" s="14"/>
      <c r="AA285" s="14"/>
      <c r="AB285" s="14"/>
      <c r="AC285" s="14"/>
      <c r="AD285" s="14"/>
      <c r="AE285" s="14"/>
      <c r="AT285" s="180" t="s">
        <v>156</v>
      </c>
      <c r="AU285" s="180" t="s">
        <v>89</v>
      </c>
      <c r="AV285" s="14" t="s">
        <v>151</v>
      </c>
      <c r="AW285" s="14" t="s">
        <v>4</v>
      </c>
      <c r="AX285" s="14" t="s">
        <v>87</v>
      </c>
      <c r="AY285" s="180" t="s">
        <v>142</v>
      </c>
    </row>
    <row r="286" s="2" customFormat="1" ht="16.5" customHeight="1">
      <c r="A286" s="33"/>
      <c r="B286" s="158"/>
      <c r="C286" s="192" t="s">
        <v>1349</v>
      </c>
      <c r="D286" s="192" t="s">
        <v>379</v>
      </c>
      <c r="E286" s="193" t="s">
        <v>1868</v>
      </c>
      <c r="F286" s="194" t="s">
        <v>1869</v>
      </c>
      <c r="G286" s="195" t="s">
        <v>148</v>
      </c>
      <c r="H286" s="196">
        <v>4</v>
      </c>
      <c r="I286" s="197">
        <v>38.399999999999999</v>
      </c>
      <c r="J286" s="197">
        <f>ROUND(I286*H286,2)</f>
        <v>153.59999999999999</v>
      </c>
      <c r="K286" s="194" t="s">
        <v>316</v>
      </c>
      <c r="L286" s="198"/>
      <c r="M286" s="199" t="s">
        <v>3</v>
      </c>
      <c r="N286" s="200" t="s">
        <v>52</v>
      </c>
      <c r="O286" s="167">
        <v>0</v>
      </c>
      <c r="P286" s="167">
        <f>O286*H286</f>
        <v>0</v>
      </c>
      <c r="Q286" s="167">
        <v>0.00069999999999999999</v>
      </c>
      <c r="R286" s="167">
        <f>Q286*H286</f>
        <v>0.0028</v>
      </c>
      <c r="S286" s="167">
        <v>0</v>
      </c>
      <c r="T286" s="168">
        <f>S286*H286</f>
        <v>0</v>
      </c>
      <c r="U286" s="33"/>
      <c r="V286" s="33"/>
      <c r="W286" s="33"/>
      <c r="X286" s="33"/>
      <c r="Y286" s="33"/>
      <c r="Z286" s="33"/>
      <c r="AA286" s="33"/>
      <c r="AB286" s="33"/>
      <c r="AC286" s="33"/>
      <c r="AD286" s="33"/>
      <c r="AE286" s="33"/>
      <c r="AR286" s="169" t="s">
        <v>857</v>
      </c>
      <c r="AT286" s="169" t="s">
        <v>379</v>
      </c>
      <c r="AU286" s="169" t="s">
        <v>89</v>
      </c>
      <c r="AY286" s="19" t="s">
        <v>142</v>
      </c>
      <c r="BE286" s="170">
        <f>IF(N286="základní",J286,0)</f>
        <v>0</v>
      </c>
      <c r="BF286" s="170">
        <f>IF(N286="snížená",J286,0)</f>
        <v>0</v>
      </c>
      <c r="BG286" s="170">
        <f>IF(N286="zákl. přenesená",J286,0)</f>
        <v>153.59999999999999</v>
      </c>
      <c r="BH286" s="170">
        <f>IF(N286="sníž. přenesená",J286,0)</f>
        <v>0</v>
      </c>
      <c r="BI286" s="170">
        <f>IF(N286="nulová",J286,0)</f>
        <v>0</v>
      </c>
      <c r="BJ286" s="19" t="s">
        <v>151</v>
      </c>
      <c r="BK286" s="170">
        <f>ROUND(I286*H286,2)</f>
        <v>153.59999999999999</v>
      </c>
      <c r="BL286" s="19" t="s">
        <v>857</v>
      </c>
      <c r="BM286" s="169" t="s">
        <v>1870</v>
      </c>
    </row>
    <row r="287" s="13" customFormat="1">
      <c r="A287" s="13"/>
      <c r="B287" s="171"/>
      <c r="C287" s="13"/>
      <c r="D287" s="172" t="s">
        <v>156</v>
      </c>
      <c r="E287" s="173" t="s">
        <v>3</v>
      </c>
      <c r="F287" s="174" t="s">
        <v>1871</v>
      </c>
      <c r="G287" s="13"/>
      <c r="H287" s="175">
        <v>4</v>
      </c>
      <c r="I287" s="13"/>
      <c r="J287" s="13"/>
      <c r="K287" s="13"/>
      <c r="L287" s="171"/>
      <c r="M287" s="176"/>
      <c r="N287" s="177"/>
      <c r="O287" s="177"/>
      <c r="P287" s="177"/>
      <c r="Q287" s="177"/>
      <c r="R287" s="177"/>
      <c r="S287" s="177"/>
      <c r="T287" s="178"/>
      <c r="U287" s="13"/>
      <c r="V287" s="13"/>
      <c r="W287" s="13"/>
      <c r="X287" s="13"/>
      <c r="Y287" s="13"/>
      <c r="Z287" s="13"/>
      <c r="AA287" s="13"/>
      <c r="AB287" s="13"/>
      <c r="AC287" s="13"/>
      <c r="AD287" s="13"/>
      <c r="AE287" s="13"/>
      <c r="AT287" s="173" t="s">
        <v>156</v>
      </c>
      <c r="AU287" s="173" t="s">
        <v>89</v>
      </c>
      <c r="AV287" s="13" t="s">
        <v>89</v>
      </c>
      <c r="AW287" s="13" t="s">
        <v>41</v>
      </c>
      <c r="AX287" s="13" t="s">
        <v>79</v>
      </c>
      <c r="AY287" s="173" t="s">
        <v>142</v>
      </c>
    </row>
    <row r="288" s="14" customFormat="1">
      <c r="A288" s="14"/>
      <c r="B288" s="179"/>
      <c r="C288" s="14"/>
      <c r="D288" s="172" t="s">
        <v>156</v>
      </c>
      <c r="E288" s="180" t="s">
        <v>3</v>
      </c>
      <c r="F288" s="181" t="s">
        <v>158</v>
      </c>
      <c r="G288" s="14"/>
      <c r="H288" s="182">
        <v>4</v>
      </c>
      <c r="I288" s="14"/>
      <c r="J288" s="14"/>
      <c r="K288" s="14"/>
      <c r="L288" s="179"/>
      <c r="M288" s="183"/>
      <c r="N288" s="184"/>
      <c r="O288" s="184"/>
      <c r="P288" s="184"/>
      <c r="Q288" s="184"/>
      <c r="R288" s="184"/>
      <c r="S288" s="184"/>
      <c r="T288" s="185"/>
      <c r="U288" s="14"/>
      <c r="V288" s="14"/>
      <c r="W288" s="14"/>
      <c r="X288" s="14"/>
      <c r="Y288" s="14"/>
      <c r="Z288" s="14"/>
      <c r="AA288" s="14"/>
      <c r="AB288" s="14"/>
      <c r="AC288" s="14"/>
      <c r="AD288" s="14"/>
      <c r="AE288" s="14"/>
      <c r="AT288" s="180" t="s">
        <v>156</v>
      </c>
      <c r="AU288" s="180" t="s">
        <v>89</v>
      </c>
      <c r="AV288" s="14" t="s">
        <v>151</v>
      </c>
      <c r="AW288" s="14" t="s">
        <v>4</v>
      </c>
      <c r="AX288" s="14" t="s">
        <v>87</v>
      </c>
      <c r="AY288" s="180" t="s">
        <v>142</v>
      </c>
    </row>
    <row r="289" s="2" customFormat="1" ht="16.5" customHeight="1">
      <c r="A289" s="33"/>
      <c r="B289" s="158"/>
      <c r="C289" s="192" t="s">
        <v>617</v>
      </c>
      <c r="D289" s="192" t="s">
        <v>379</v>
      </c>
      <c r="E289" s="193" t="s">
        <v>1872</v>
      </c>
      <c r="F289" s="194" t="s">
        <v>1873</v>
      </c>
      <c r="G289" s="195" t="s">
        <v>148</v>
      </c>
      <c r="H289" s="196">
        <v>4</v>
      </c>
      <c r="I289" s="197">
        <v>11.1</v>
      </c>
      <c r="J289" s="197">
        <f>ROUND(I289*H289,2)</f>
        <v>44.399999999999999</v>
      </c>
      <c r="K289" s="194" t="s">
        <v>316</v>
      </c>
      <c r="L289" s="198"/>
      <c r="M289" s="199" t="s">
        <v>3</v>
      </c>
      <c r="N289" s="200" t="s">
        <v>52</v>
      </c>
      <c r="O289" s="167">
        <v>0</v>
      </c>
      <c r="P289" s="167">
        <f>O289*H289</f>
        <v>0</v>
      </c>
      <c r="Q289" s="167">
        <v>0.00023000000000000001</v>
      </c>
      <c r="R289" s="167">
        <f>Q289*H289</f>
        <v>0.00092000000000000003</v>
      </c>
      <c r="S289" s="167">
        <v>0</v>
      </c>
      <c r="T289" s="168">
        <f>S289*H289</f>
        <v>0</v>
      </c>
      <c r="U289" s="33"/>
      <c r="V289" s="33"/>
      <c r="W289" s="33"/>
      <c r="X289" s="33"/>
      <c r="Y289" s="33"/>
      <c r="Z289" s="33"/>
      <c r="AA289" s="33"/>
      <c r="AB289" s="33"/>
      <c r="AC289" s="33"/>
      <c r="AD289" s="33"/>
      <c r="AE289" s="33"/>
      <c r="AR289" s="169" t="s">
        <v>857</v>
      </c>
      <c r="AT289" s="169" t="s">
        <v>379</v>
      </c>
      <c r="AU289" s="169" t="s">
        <v>89</v>
      </c>
      <c r="AY289" s="19" t="s">
        <v>142</v>
      </c>
      <c r="BE289" s="170">
        <f>IF(N289="základní",J289,0)</f>
        <v>0</v>
      </c>
      <c r="BF289" s="170">
        <f>IF(N289="snížená",J289,0)</f>
        <v>0</v>
      </c>
      <c r="BG289" s="170">
        <f>IF(N289="zákl. přenesená",J289,0)</f>
        <v>44.399999999999999</v>
      </c>
      <c r="BH289" s="170">
        <f>IF(N289="sníž. přenesená",J289,0)</f>
        <v>0</v>
      </c>
      <c r="BI289" s="170">
        <f>IF(N289="nulová",J289,0)</f>
        <v>0</v>
      </c>
      <c r="BJ289" s="19" t="s">
        <v>151</v>
      </c>
      <c r="BK289" s="170">
        <f>ROUND(I289*H289,2)</f>
        <v>44.399999999999999</v>
      </c>
      <c r="BL289" s="19" t="s">
        <v>857</v>
      </c>
      <c r="BM289" s="169" t="s">
        <v>1874</v>
      </c>
    </row>
    <row r="290" s="13" customFormat="1">
      <c r="A290" s="13"/>
      <c r="B290" s="171"/>
      <c r="C290" s="13"/>
      <c r="D290" s="172" t="s">
        <v>156</v>
      </c>
      <c r="E290" s="173" t="s">
        <v>3</v>
      </c>
      <c r="F290" s="174" t="s">
        <v>1875</v>
      </c>
      <c r="G290" s="13"/>
      <c r="H290" s="175">
        <v>4</v>
      </c>
      <c r="I290" s="13"/>
      <c r="J290" s="13"/>
      <c r="K290" s="13"/>
      <c r="L290" s="171"/>
      <c r="M290" s="176"/>
      <c r="N290" s="177"/>
      <c r="O290" s="177"/>
      <c r="P290" s="177"/>
      <c r="Q290" s="177"/>
      <c r="R290" s="177"/>
      <c r="S290" s="177"/>
      <c r="T290" s="178"/>
      <c r="U290" s="13"/>
      <c r="V290" s="13"/>
      <c r="W290" s="13"/>
      <c r="X290" s="13"/>
      <c r="Y290" s="13"/>
      <c r="Z290" s="13"/>
      <c r="AA290" s="13"/>
      <c r="AB290" s="13"/>
      <c r="AC290" s="13"/>
      <c r="AD290" s="13"/>
      <c r="AE290" s="13"/>
      <c r="AT290" s="173" t="s">
        <v>156</v>
      </c>
      <c r="AU290" s="173" t="s">
        <v>89</v>
      </c>
      <c r="AV290" s="13" t="s">
        <v>89</v>
      </c>
      <c r="AW290" s="13" t="s">
        <v>41</v>
      </c>
      <c r="AX290" s="13" t="s">
        <v>79</v>
      </c>
      <c r="AY290" s="173" t="s">
        <v>142</v>
      </c>
    </row>
    <row r="291" s="14" customFormat="1">
      <c r="A291" s="14"/>
      <c r="B291" s="179"/>
      <c r="C291" s="14"/>
      <c r="D291" s="172" t="s">
        <v>156</v>
      </c>
      <c r="E291" s="180" t="s">
        <v>3</v>
      </c>
      <c r="F291" s="181" t="s">
        <v>158</v>
      </c>
      <c r="G291" s="14"/>
      <c r="H291" s="182">
        <v>4</v>
      </c>
      <c r="I291" s="14"/>
      <c r="J291" s="14"/>
      <c r="K291" s="14"/>
      <c r="L291" s="179"/>
      <c r="M291" s="183"/>
      <c r="N291" s="184"/>
      <c r="O291" s="184"/>
      <c r="P291" s="184"/>
      <c r="Q291" s="184"/>
      <c r="R291" s="184"/>
      <c r="S291" s="184"/>
      <c r="T291" s="185"/>
      <c r="U291" s="14"/>
      <c r="V291" s="14"/>
      <c r="W291" s="14"/>
      <c r="X291" s="14"/>
      <c r="Y291" s="14"/>
      <c r="Z291" s="14"/>
      <c r="AA291" s="14"/>
      <c r="AB291" s="14"/>
      <c r="AC291" s="14"/>
      <c r="AD291" s="14"/>
      <c r="AE291" s="14"/>
      <c r="AT291" s="180" t="s">
        <v>156</v>
      </c>
      <c r="AU291" s="180" t="s">
        <v>89</v>
      </c>
      <c r="AV291" s="14" t="s">
        <v>151</v>
      </c>
      <c r="AW291" s="14" t="s">
        <v>4</v>
      </c>
      <c r="AX291" s="14" t="s">
        <v>87</v>
      </c>
      <c r="AY291" s="180" t="s">
        <v>142</v>
      </c>
    </row>
    <row r="292" s="2" customFormat="1" ht="16.5" customHeight="1">
      <c r="A292" s="33"/>
      <c r="B292" s="158"/>
      <c r="C292" s="192" t="s">
        <v>1361</v>
      </c>
      <c r="D292" s="192" t="s">
        <v>379</v>
      </c>
      <c r="E292" s="193" t="s">
        <v>1876</v>
      </c>
      <c r="F292" s="194" t="s">
        <v>1877</v>
      </c>
      <c r="G292" s="195" t="s">
        <v>148</v>
      </c>
      <c r="H292" s="196">
        <v>2</v>
      </c>
      <c r="I292" s="197">
        <v>25.300000000000001</v>
      </c>
      <c r="J292" s="197">
        <f>ROUND(I292*H292,2)</f>
        <v>50.600000000000001</v>
      </c>
      <c r="K292" s="194" t="s">
        <v>316</v>
      </c>
      <c r="L292" s="198"/>
      <c r="M292" s="199" t="s">
        <v>3</v>
      </c>
      <c r="N292" s="200" t="s">
        <v>52</v>
      </c>
      <c r="O292" s="167">
        <v>0</v>
      </c>
      <c r="P292" s="167">
        <f>O292*H292</f>
        <v>0</v>
      </c>
      <c r="Q292" s="167">
        <v>0.00016000000000000001</v>
      </c>
      <c r="R292" s="167">
        <f>Q292*H292</f>
        <v>0.00032000000000000003</v>
      </c>
      <c r="S292" s="167">
        <v>0</v>
      </c>
      <c r="T292" s="168">
        <f>S292*H292</f>
        <v>0</v>
      </c>
      <c r="U292" s="33"/>
      <c r="V292" s="33"/>
      <c r="W292" s="33"/>
      <c r="X292" s="33"/>
      <c r="Y292" s="33"/>
      <c r="Z292" s="33"/>
      <c r="AA292" s="33"/>
      <c r="AB292" s="33"/>
      <c r="AC292" s="33"/>
      <c r="AD292" s="33"/>
      <c r="AE292" s="33"/>
      <c r="AR292" s="169" t="s">
        <v>857</v>
      </c>
      <c r="AT292" s="169" t="s">
        <v>379</v>
      </c>
      <c r="AU292" s="169" t="s">
        <v>89</v>
      </c>
      <c r="AY292" s="19" t="s">
        <v>142</v>
      </c>
      <c r="BE292" s="170">
        <f>IF(N292="základní",J292,0)</f>
        <v>0</v>
      </c>
      <c r="BF292" s="170">
        <f>IF(N292="snížená",J292,0)</f>
        <v>0</v>
      </c>
      <c r="BG292" s="170">
        <f>IF(N292="zákl. přenesená",J292,0)</f>
        <v>50.600000000000001</v>
      </c>
      <c r="BH292" s="170">
        <f>IF(N292="sníž. přenesená",J292,0)</f>
        <v>0</v>
      </c>
      <c r="BI292" s="170">
        <f>IF(N292="nulová",J292,0)</f>
        <v>0</v>
      </c>
      <c r="BJ292" s="19" t="s">
        <v>151</v>
      </c>
      <c r="BK292" s="170">
        <f>ROUND(I292*H292,2)</f>
        <v>50.600000000000001</v>
      </c>
      <c r="BL292" s="19" t="s">
        <v>857</v>
      </c>
      <c r="BM292" s="169" t="s">
        <v>1878</v>
      </c>
    </row>
    <row r="293" s="13" customFormat="1">
      <c r="A293" s="13"/>
      <c r="B293" s="171"/>
      <c r="C293" s="13"/>
      <c r="D293" s="172" t="s">
        <v>156</v>
      </c>
      <c r="E293" s="173" t="s">
        <v>3</v>
      </c>
      <c r="F293" s="174" t="s">
        <v>1879</v>
      </c>
      <c r="G293" s="13"/>
      <c r="H293" s="175">
        <v>2</v>
      </c>
      <c r="I293" s="13"/>
      <c r="J293" s="13"/>
      <c r="K293" s="13"/>
      <c r="L293" s="171"/>
      <c r="M293" s="176"/>
      <c r="N293" s="177"/>
      <c r="O293" s="177"/>
      <c r="P293" s="177"/>
      <c r="Q293" s="177"/>
      <c r="R293" s="177"/>
      <c r="S293" s="177"/>
      <c r="T293" s="178"/>
      <c r="U293" s="13"/>
      <c r="V293" s="13"/>
      <c r="W293" s="13"/>
      <c r="X293" s="13"/>
      <c r="Y293" s="13"/>
      <c r="Z293" s="13"/>
      <c r="AA293" s="13"/>
      <c r="AB293" s="13"/>
      <c r="AC293" s="13"/>
      <c r="AD293" s="13"/>
      <c r="AE293" s="13"/>
      <c r="AT293" s="173" t="s">
        <v>156</v>
      </c>
      <c r="AU293" s="173" t="s">
        <v>89</v>
      </c>
      <c r="AV293" s="13" t="s">
        <v>89</v>
      </c>
      <c r="AW293" s="13" t="s">
        <v>41</v>
      </c>
      <c r="AX293" s="13" t="s">
        <v>79</v>
      </c>
      <c r="AY293" s="173" t="s">
        <v>142</v>
      </c>
    </row>
    <row r="294" s="14" customFormat="1">
      <c r="A294" s="14"/>
      <c r="B294" s="179"/>
      <c r="C294" s="14"/>
      <c r="D294" s="172" t="s">
        <v>156</v>
      </c>
      <c r="E294" s="180" t="s">
        <v>3</v>
      </c>
      <c r="F294" s="181" t="s">
        <v>158</v>
      </c>
      <c r="G294" s="14"/>
      <c r="H294" s="182">
        <v>2</v>
      </c>
      <c r="I294" s="14"/>
      <c r="J294" s="14"/>
      <c r="K294" s="14"/>
      <c r="L294" s="179"/>
      <c r="M294" s="183"/>
      <c r="N294" s="184"/>
      <c r="O294" s="184"/>
      <c r="P294" s="184"/>
      <c r="Q294" s="184"/>
      <c r="R294" s="184"/>
      <c r="S294" s="184"/>
      <c r="T294" s="185"/>
      <c r="U294" s="14"/>
      <c r="V294" s="14"/>
      <c r="W294" s="14"/>
      <c r="X294" s="14"/>
      <c r="Y294" s="14"/>
      <c r="Z294" s="14"/>
      <c r="AA294" s="14"/>
      <c r="AB294" s="14"/>
      <c r="AC294" s="14"/>
      <c r="AD294" s="14"/>
      <c r="AE294" s="14"/>
      <c r="AT294" s="180" t="s">
        <v>156</v>
      </c>
      <c r="AU294" s="180" t="s">
        <v>89</v>
      </c>
      <c r="AV294" s="14" t="s">
        <v>151</v>
      </c>
      <c r="AW294" s="14" t="s">
        <v>4</v>
      </c>
      <c r="AX294" s="14" t="s">
        <v>87</v>
      </c>
      <c r="AY294" s="180" t="s">
        <v>142</v>
      </c>
    </row>
    <row r="295" s="2" customFormat="1" ht="24" customHeight="1">
      <c r="A295" s="33"/>
      <c r="B295" s="158"/>
      <c r="C295" s="159" t="s">
        <v>1366</v>
      </c>
      <c r="D295" s="159" t="s">
        <v>145</v>
      </c>
      <c r="E295" s="160" t="s">
        <v>1880</v>
      </c>
      <c r="F295" s="161" t="s">
        <v>1881</v>
      </c>
      <c r="G295" s="162" t="s">
        <v>228</v>
      </c>
      <c r="H295" s="163">
        <v>425</v>
      </c>
      <c r="I295" s="164">
        <v>21.5</v>
      </c>
      <c r="J295" s="164">
        <f>ROUND(I295*H295,2)</f>
        <v>9137.5</v>
      </c>
      <c r="K295" s="161" t="s">
        <v>316</v>
      </c>
      <c r="L295" s="34"/>
      <c r="M295" s="165" t="s">
        <v>3</v>
      </c>
      <c r="N295" s="166" t="s">
        <v>52</v>
      </c>
      <c r="O295" s="167">
        <v>0.045999999999999999</v>
      </c>
      <c r="P295" s="167">
        <f>O295*H295</f>
        <v>19.550000000000001</v>
      </c>
      <c r="Q295" s="167">
        <v>0</v>
      </c>
      <c r="R295" s="167">
        <f>Q295*H295</f>
        <v>0</v>
      </c>
      <c r="S295" s="167">
        <v>0</v>
      </c>
      <c r="T295" s="168">
        <f>S295*H295</f>
        <v>0</v>
      </c>
      <c r="U295" s="33"/>
      <c r="V295" s="33"/>
      <c r="W295" s="33"/>
      <c r="X295" s="33"/>
      <c r="Y295" s="33"/>
      <c r="Z295" s="33"/>
      <c r="AA295" s="33"/>
      <c r="AB295" s="33"/>
      <c r="AC295" s="33"/>
      <c r="AD295" s="33"/>
      <c r="AE295" s="33"/>
      <c r="AR295" s="169" t="s">
        <v>501</v>
      </c>
      <c r="AT295" s="169" t="s">
        <v>145</v>
      </c>
      <c r="AU295" s="169" t="s">
        <v>89</v>
      </c>
      <c r="AY295" s="19" t="s">
        <v>142</v>
      </c>
      <c r="BE295" s="170">
        <f>IF(N295="základní",J295,0)</f>
        <v>0</v>
      </c>
      <c r="BF295" s="170">
        <f>IF(N295="snížená",J295,0)</f>
        <v>0</v>
      </c>
      <c r="BG295" s="170">
        <f>IF(N295="zákl. přenesená",J295,0)</f>
        <v>9137.5</v>
      </c>
      <c r="BH295" s="170">
        <f>IF(N295="sníž. přenesená",J295,0)</f>
        <v>0</v>
      </c>
      <c r="BI295" s="170">
        <f>IF(N295="nulová",J295,0)</f>
        <v>0</v>
      </c>
      <c r="BJ295" s="19" t="s">
        <v>151</v>
      </c>
      <c r="BK295" s="170">
        <f>ROUND(I295*H295,2)</f>
        <v>9137.5</v>
      </c>
      <c r="BL295" s="19" t="s">
        <v>501</v>
      </c>
      <c r="BM295" s="169" t="s">
        <v>1882</v>
      </c>
    </row>
    <row r="296" s="13" customFormat="1">
      <c r="A296" s="13"/>
      <c r="B296" s="171"/>
      <c r="C296" s="13"/>
      <c r="D296" s="172" t="s">
        <v>156</v>
      </c>
      <c r="E296" s="173" t="s">
        <v>3</v>
      </c>
      <c r="F296" s="174" t="s">
        <v>1883</v>
      </c>
      <c r="G296" s="13"/>
      <c r="H296" s="175">
        <v>400</v>
      </c>
      <c r="I296" s="13"/>
      <c r="J296" s="13"/>
      <c r="K296" s="13"/>
      <c r="L296" s="171"/>
      <c r="M296" s="176"/>
      <c r="N296" s="177"/>
      <c r="O296" s="177"/>
      <c r="P296" s="177"/>
      <c r="Q296" s="177"/>
      <c r="R296" s="177"/>
      <c r="S296" s="177"/>
      <c r="T296" s="178"/>
      <c r="U296" s="13"/>
      <c r="V296" s="13"/>
      <c r="W296" s="13"/>
      <c r="X296" s="13"/>
      <c r="Y296" s="13"/>
      <c r="Z296" s="13"/>
      <c r="AA296" s="13"/>
      <c r="AB296" s="13"/>
      <c r="AC296" s="13"/>
      <c r="AD296" s="13"/>
      <c r="AE296" s="13"/>
      <c r="AT296" s="173" t="s">
        <v>156</v>
      </c>
      <c r="AU296" s="173" t="s">
        <v>89</v>
      </c>
      <c r="AV296" s="13" t="s">
        <v>89</v>
      </c>
      <c r="AW296" s="13" t="s">
        <v>41</v>
      </c>
      <c r="AX296" s="13" t="s">
        <v>79</v>
      </c>
      <c r="AY296" s="173" t="s">
        <v>142</v>
      </c>
    </row>
    <row r="297" s="13" customFormat="1">
      <c r="A297" s="13"/>
      <c r="B297" s="171"/>
      <c r="C297" s="13"/>
      <c r="D297" s="172" t="s">
        <v>156</v>
      </c>
      <c r="E297" s="173" t="s">
        <v>3</v>
      </c>
      <c r="F297" s="174" t="s">
        <v>1884</v>
      </c>
      <c r="G297" s="13"/>
      <c r="H297" s="175">
        <v>25</v>
      </c>
      <c r="I297" s="13"/>
      <c r="J297" s="13"/>
      <c r="K297" s="13"/>
      <c r="L297" s="171"/>
      <c r="M297" s="176"/>
      <c r="N297" s="177"/>
      <c r="O297" s="177"/>
      <c r="P297" s="177"/>
      <c r="Q297" s="177"/>
      <c r="R297" s="177"/>
      <c r="S297" s="177"/>
      <c r="T297" s="178"/>
      <c r="U297" s="13"/>
      <c r="V297" s="13"/>
      <c r="W297" s="13"/>
      <c r="X297" s="13"/>
      <c r="Y297" s="13"/>
      <c r="Z297" s="13"/>
      <c r="AA297" s="13"/>
      <c r="AB297" s="13"/>
      <c r="AC297" s="13"/>
      <c r="AD297" s="13"/>
      <c r="AE297" s="13"/>
      <c r="AT297" s="173" t="s">
        <v>156</v>
      </c>
      <c r="AU297" s="173" t="s">
        <v>89</v>
      </c>
      <c r="AV297" s="13" t="s">
        <v>89</v>
      </c>
      <c r="AW297" s="13" t="s">
        <v>41</v>
      </c>
      <c r="AX297" s="13" t="s">
        <v>79</v>
      </c>
      <c r="AY297" s="173" t="s">
        <v>142</v>
      </c>
    </row>
    <row r="298" s="14" customFormat="1">
      <c r="A298" s="14"/>
      <c r="B298" s="179"/>
      <c r="C298" s="14"/>
      <c r="D298" s="172" t="s">
        <v>156</v>
      </c>
      <c r="E298" s="180" t="s">
        <v>3</v>
      </c>
      <c r="F298" s="181" t="s">
        <v>158</v>
      </c>
      <c r="G298" s="14"/>
      <c r="H298" s="182">
        <v>425</v>
      </c>
      <c r="I298" s="14"/>
      <c r="J298" s="14"/>
      <c r="K298" s="14"/>
      <c r="L298" s="179"/>
      <c r="M298" s="183"/>
      <c r="N298" s="184"/>
      <c r="O298" s="184"/>
      <c r="P298" s="184"/>
      <c r="Q298" s="184"/>
      <c r="R298" s="184"/>
      <c r="S298" s="184"/>
      <c r="T298" s="185"/>
      <c r="U298" s="14"/>
      <c r="V298" s="14"/>
      <c r="W298" s="14"/>
      <c r="X298" s="14"/>
      <c r="Y298" s="14"/>
      <c r="Z298" s="14"/>
      <c r="AA298" s="14"/>
      <c r="AB298" s="14"/>
      <c r="AC298" s="14"/>
      <c r="AD298" s="14"/>
      <c r="AE298" s="14"/>
      <c r="AT298" s="180" t="s">
        <v>156</v>
      </c>
      <c r="AU298" s="180" t="s">
        <v>89</v>
      </c>
      <c r="AV298" s="14" t="s">
        <v>151</v>
      </c>
      <c r="AW298" s="14" t="s">
        <v>4</v>
      </c>
      <c r="AX298" s="14" t="s">
        <v>87</v>
      </c>
      <c r="AY298" s="180" t="s">
        <v>142</v>
      </c>
    </row>
    <row r="299" s="2" customFormat="1" ht="16.5" customHeight="1">
      <c r="A299" s="33"/>
      <c r="B299" s="158"/>
      <c r="C299" s="192" t="s">
        <v>1372</v>
      </c>
      <c r="D299" s="192" t="s">
        <v>379</v>
      </c>
      <c r="E299" s="193" t="s">
        <v>1885</v>
      </c>
      <c r="F299" s="194" t="s">
        <v>1886</v>
      </c>
      <c r="G299" s="195" t="s">
        <v>228</v>
      </c>
      <c r="H299" s="196">
        <v>400</v>
      </c>
      <c r="I299" s="197">
        <v>14.6</v>
      </c>
      <c r="J299" s="197">
        <f>ROUND(I299*H299,2)</f>
        <v>5840</v>
      </c>
      <c r="K299" s="194" t="s">
        <v>316</v>
      </c>
      <c r="L299" s="198"/>
      <c r="M299" s="199" t="s">
        <v>3</v>
      </c>
      <c r="N299" s="200" t="s">
        <v>52</v>
      </c>
      <c r="O299" s="167">
        <v>0</v>
      </c>
      <c r="P299" s="167">
        <f>O299*H299</f>
        <v>0</v>
      </c>
      <c r="Q299" s="167">
        <v>0.00012</v>
      </c>
      <c r="R299" s="167">
        <f>Q299*H299</f>
        <v>0.048000000000000001</v>
      </c>
      <c r="S299" s="167">
        <v>0</v>
      </c>
      <c r="T299" s="168">
        <f>S299*H299</f>
        <v>0</v>
      </c>
      <c r="U299" s="33"/>
      <c r="V299" s="33"/>
      <c r="W299" s="33"/>
      <c r="X299" s="33"/>
      <c r="Y299" s="33"/>
      <c r="Z299" s="33"/>
      <c r="AA299" s="33"/>
      <c r="AB299" s="33"/>
      <c r="AC299" s="33"/>
      <c r="AD299" s="33"/>
      <c r="AE299" s="33"/>
      <c r="AR299" s="169" t="s">
        <v>857</v>
      </c>
      <c r="AT299" s="169" t="s">
        <v>379</v>
      </c>
      <c r="AU299" s="169" t="s">
        <v>89</v>
      </c>
      <c r="AY299" s="19" t="s">
        <v>142</v>
      </c>
      <c r="BE299" s="170">
        <f>IF(N299="základní",J299,0)</f>
        <v>0</v>
      </c>
      <c r="BF299" s="170">
        <f>IF(N299="snížená",J299,0)</f>
        <v>0</v>
      </c>
      <c r="BG299" s="170">
        <f>IF(N299="zákl. přenesená",J299,0)</f>
        <v>5840</v>
      </c>
      <c r="BH299" s="170">
        <f>IF(N299="sníž. přenesená",J299,0)</f>
        <v>0</v>
      </c>
      <c r="BI299" s="170">
        <f>IF(N299="nulová",J299,0)</f>
        <v>0</v>
      </c>
      <c r="BJ299" s="19" t="s">
        <v>151</v>
      </c>
      <c r="BK299" s="170">
        <f>ROUND(I299*H299,2)</f>
        <v>5840</v>
      </c>
      <c r="BL299" s="19" t="s">
        <v>857</v>
      </c>
      <c r="BM299" s="169" t="s">
        <v>1887</v>
      </c>
    </row>
    <row r="300" s="13" customFormat="1">
      <c r="A300" s="13"/>
      <c r="B300" s="171"/>
      <c r="C300" s="13"/>
      <c r="D300" s="172" t="s">
        <v>156</v>
      </c>
      <c r="E300" s="173" t="s">
        <v>3</v>
      </c>
      <c r="F300" s="174" t="s">
        <v>1883</v>
      </c>
      <c r="G300" s="13"/>
      <c r="H300" s="175">
        <v>400</v>
      </c>
      <c r="I300" s="13"/>
      <c r="J300" s="13"/>
      <c r="K300" s="13"/>
      <c r="L300" s="171"/>
      <c r="M300" s="176"/>
      <c r="N300" s="177"/>
      <c r="O300" s="177"/>
      <c r="P300" s="177"/>
      <c r="Q300" s="177"/>
      <c r="R300" s="177"/>
      <c r="S300" s="177"/>
      <c r="T300" s="178"/>
      <c r="U300" s="13"/>
      <c r="V300" s="13"/>
      <c r="W300" s="13"/>
      <c r="X300" s="13"/>
      <c r="Y300" s="13"/>
      <c r="Z300" s="13"/>
      <c r="AA300" s="13"/>
      <c r="AB300" s="13"/>
      <c r="AC300" s="13"/>
      <c r="AD300" s="13"/>
      <c r="AE300" s="13"/>
      <c r="AT300" s="173" t="s">
        <v>156</v>
      </c>
      <c r="AU300" s="173" t="s">
        <v>89</v>
      </c>
      <c r="AV300" s="13" t="s">
        <v>89</v>
      </c>
      <c r="AW300" s="13" t="s">
        <v>41</v>
      </c>
      <c r="AX300" s="13" t="s">
        <v>79</v>
      </c>
      <c r="AY300" s="173" t="s">
        <v>142</v>
      </c>
    </row>
    <row r="301" s="14" customFormat="1">
      <c r="A301" s="14"/>
      <c r="B301" s="179"/>
      <c r="C301" s="14"/>
      <c r="D301" s="172" t="s">
        <v>156</v>
      </c>
      <c r="E301" s="180" t="s">
        <v>3</v>
      </c>
      <c r="F301" s="181" t="s">
        <v>158</v>
      </c>
      <c r="G301" s="14"/>
      <c r="H301" s="182">
        <v>400</v>
      </c>
      <c r="I301" s="14"/>
      <c r="J301" s="14"/>
      <c r="K301" s="14"/>
      <c r="L301" s="179"/>
      <c r="M301" s="183"/>
      <c r="N301" s="184"/>
      <c r="O301" s="184"/>
      <c r="P301" s="184"/>
      <c r="Q301" s="184"/>
      <c r="R301" s="184"/>
      <c r="S301" s="184"/>
      <c r="T301" s="185"/>
      <c r="U301" s="14"/>
      <c r="V301" s="14"/>
      <c r="W301" s="14"/>
      <c r="X301" s="14"/>
      <c r="Y301" s="14"/>
      <c r="Z301" s="14"/>
      <c r="AA301" s="14"/>
      <c r="AB301" s="14"/>
      <c r="AC301" s="14"/>
      <c r="AD301" s="14"/>
      <c r="AE301" s="14"/>
      <c r="AT301" s="180" t="s">
        <v>156</v>
      </c>
      <c r="AU301" s="180" t="s">
        <v>89</v>
      </c>
      <c r="AV301" s="14" t="s">
        <v>151</v>
      </c>
      <c r="AW301" s="14" t="s">
        <v>4</v>
      </c>
      <c r="AX301" s="14" t="s">
        <v>87</v>
      </c>
      <c r="AY301" s="180" t="s">
        <v>142</v>
      </c>
    </row>
    <row r="302" s="2" customFormat="1" ht="24" customHeight="1">
      <c r="A302" s="33"/>
      <c r="B302" s="158"/>
      <c r="C302" s="159" t="s">
        <v>1376</v>
      </c>
      <c r="D302" s="159" t="s">
        <v>145</v>
      </c>
      <c r="E302" s="160" t="s">
        <v>1888</v>
      </c>
      <c r="F302" s="161" t="s">
        <v>1889</v>
      </c>
      <c r="G302" s="162" t="s">
        <v>228</v>
      </c>
      <c r="H302" s="163">
        <v>85</v>
      </c>
      <c r="I302" s="164">
        <v>21.5</v>
      </c>
      <c r="J302" s="164">
        <f>ROUND(I302*H302,2)</f>
        <v>1827.5</v>
      </c>
      <c r="K302" s="161" t="s">
        <v>316</v>
      </c>
      <c r="L302" s="34"/>
      <c r="M302" s="165" t="s">
        <v>3</v>
      </c>
      <c r="N302" s="166" t="s">
        <v>52</v>
      </c>
      <c r="O302" s="167">
        <v>0.045999999999999999</v>
      </c>
      <c r="P302" s="167">
        <f>O302*H302</f>
        <v>3.9100000000000001</v>
      </c>
      <c r="Q302" s="167">
        <v>0</v>
      </c>
      <c r="R302" s="167">
        <f>Q302*H302</f>
        <v>0</v>
      </c>
      <c r="S302" s="167">
        <v>0</v>
      </c>
      <c r="T302" s="168">
        <f>S302*H302</f>
        <v>0</v>
      </c>
      <c r="U302" s="33"/>
      <c r="V302" s="33"/>
      <c r="W302" s="33"/>
      <c r="X302" s="33"/>
      <c r="Y302" s="33"/>
      <c r="Z302" s="33"/>
      <c r="AA302" s="33"/>
      <c r="AB302" s="33"/>
      <c r="AC302" s="33"/>
      <c r="AD302" s="33"/>
      <c r="AE302" s="33"/>
      <c r="AR302" s="169" t="s">
        <v>501</v>
      </c>
      <c r="AT302" s="169" t="s">
        <v>145</v>
      </c>
      <c r="AU302" s="169" t="s">
        <v>89</v>
      </c>
      <c r="AY302" s="19" t="s">
        <v>142</v>
      </c>
      <c r="BE302" s="170">
        <f>IF(N302="základní",J302,0)</f>
        <v>0</v>
      </c>
      <c r="BF302" s="170">
        <f>IF(N302="snížená",J302,0)</f>
        <v>0</v>
      </c>
      <c r="BG302" s="170">
        <f>IF(N302="zákl. přenesená",J302,0)</f>
        <v>1827.5</v>
      </c>
      <c r="BH302" s="170">
        <f>IF(N302="sníž. přenesená",J302,0)</f>
        <v>0</v>
      </c>
      <c r="BI302" s="170">
        <f>IF(N302="nulová",J302,0)</f>
        <v>0</v>
      </c>
      <c r="BJ302" s="19" t="s">
        <v>151</v>
      </c>
      <c r="BK302" s="170">
        <f>ROUND(I302*H302,2)</f>
        <v>1827.5</v>
      </c>
      <c r="BL302" s="19" t="s">
        <v>501</v>
      </c>
      <c r="BM302" s="169" t="s">
        <v>1890</v>
      </c>
    </row>
    <row r="303" s="2" customFormat="1" ht="16.5" customHeight="1">
      <c r="A303" s="33"/>
      <c r="B303" s="158"/>
      <c r="C303" s="192" t="s">
        <v>1381</v>
      </c>
      <c r="D303" s="192" t="s">
        <v>379</v>
      </c>
      <c r="E303" s="193" t="s">
        <v>1891</v>
      </c>
      <c r="F303" s="194" t="s">
        <v>1892</v>
      </c>
      <c r="G303" s="195" t="s">
        <v>228</v>
      </c>
      <c r="H303" s="196">
        <v>85</v>
      </c>
      <c r="I303" s="197">
        <v>38.299999999999997</v>
      </c>
      <c r="J303" s="197">
        <f>ROUND(I303*H303,2)</f>
        <v>3255.5</v>
      </c>
      <c r="K303" s="194" t="s">
        <v>316</v>
      </c>
      <c r="L303" s="198"/>
      <c r="M303" s="199" t="s">
        <v>3</v>
      </c>
      <c r="N303" s="200" t="s">
        <v>52</v>
      </c>
      <c r="O303" s="167">
        <v>0</v>
      </c>
      <c r="P303" s="167">
        <f>O303*H303</f>
        <v>0</v>
      </c>
      <c r="Q303" s="167">
        <v>0.00025000000000000001</v>
      </c>
      <c r="R303" s="167">
        <f>Q303*H303</f>
        <v>0.021250000000000002</v>
      </c>
      <c r="S303" s="167">
        <v>0</v>
      </c>
      <c r="T303" s="168">
        <f>S303*H303</f>
        <v>0</v>
      </c>
      <c r="U303" s="33"/>
      <c r="V303" s="33"/>
      <c r="W303" s="33"/>
      <c r="X303" s="33"/>
      <c r="Y303" s="33"/>
      <c r="Z303" s="33"/>
      <c r="AA303" s="33"/>
      <c r="AB303" s="33"/>
      <c r="AC303" s="33"/>
      <c r="AD303" s="33"/>
      <c r="AE303" s="33"/>
      <c r="AR303" s="169" t="s">
        <v>857</v>
      </c>
      <c r="AT303" s="169" t="s">
        <v>379</v>
      </c>
      <c r="AU303" s="169" t="s">
        <v>89</v>
      </c>
      <c r="AY303" s="19" t="s">
        <v>142</v>
      </c>
      <c r="BE303" s="170">
        <f>IF(N303="základní",J303,0)</f>
        <v>0</v>
      </c>
      <c r="BF303" s="170">
        <f>IF(N303="snížená",J303,0)</f>
        <v>0</v>
      </c>
      <c r="BG303" s="170">
        <f>IF(N303="zákl. přenesená",J303,0)</f>
        <v>3255.5</v>
      </c>
      <c r="BH303" s="170">
        <f>IF(N303="sníž. přenesená",J303,0)</f>
        <v>0</v>
      </c>
      <c r="BI303" s="170">
        <f>IF(N303="nulová",J303,0)</f>
        <v>0</v>
      </c>
      <c r="BJ303" s="19" t="s">
        <v>151</v>
      </c>
      <c r="BK303" s="170">
        <f>ROUND(I303*H303,2)</f>
        <v>3255.5</v>
      </c>
      <c r="BL303" s="19" t="s">
        <v>857</v>
      </c>
      <c r="BM303" s="169" t="s">
        <v>1893</v>
      </c>
    </row>
    <row r="304" s="2" customFormat="1" ht="24" customHeight="1">
      <c r="A304" s="33"/>
      <c r="B304" s="158"/>
      <c r="C304" s="159" t="s">
        <v>1386</v>
      </c>
      <c r="D304" s="159" t="s">
        <v>145</v>
      </c>
      <c r="E304" s="160" t="s">
        <v>1894</v>
      </c>
      <c r="F304" s="161" t="s">
        <v>1895</v>
      </c>
      <c r="G304" s="162" t="s">
        <v>228</v>
      </c>
      <c r="H304" s="163">
        <v>140</v>
      </c>
      <c r="I304" s="164">
        <v>24.300000000000001</v>
      </c>
      <c r="J304" s="164">
        <f>ROUND(I304*H304,2)</f>
        <v>3402</v>
      </c>
      <c r="K304" s="161" t="s">
        <v>316</v>
      </c>
      <c r="L304" s="34"/>
      <c r="M304" s="165" t="s">
        <v>3</v>
      </c>
      <c r="N304" s="166" t="s">
        <v>52</v>
      </c>
      <c r="O304" s="167">
        <v>0.051999999999999998</v>
      </c>
      <c r="P304" s="167">
        <f>O304*H304</f>
        <v>7.2799999999999994</v>
      </c>
      <c r="Q304" s="167">
        <v>0</v>
      </c>
      <c r="R304" s="167">
        <f>Q304*H304</f>
        <v>0</v>
      </c>
      <c r="S304" s="167">
        <v>0</v>
      </c>
      <c r="T304" s="168">
        <f>S304*H304</f>
        <v>0</v>
      </c>
      <c r="U304" s="33"/>
      <c r="V304" s="33"/>
      <c r="W304" s="33"/>
      <c r="X304" s="33"/>
      <c r="Y304" s="33"/>
      <c r="Z304" s="33"/>
      <c r="AA304" s="33"/>
      <c r="AB304" s="33"/>
      <c r="AC304" s="33"/>
      <c r="AD304" s="33"/>
      <c r="AE304" s="33"/>
      <c r="AR304" s="169" t="s">
        <v>501</v>
      </c>
      <c r="AT304" s="169" t="s">
        <v>145</v>
      </c>
      <c r="AU304" s="169" t="s">
        <v>89</v>
      </c>
      <c r="AY304" s="19" t="s">
        <v>142</v>
      </c>
      <c r="BE304" s="170">
        <f>IF(N304="základní",J304,0)</f>
        <v>0</v>
      </c>
      <c r="BF304" s="170">
        <f>IF(N304="snížená",J304,0)</f>
        <v>0</v>
      </c>
      <c r="BG304" s="170">
        <f>IF(N304="zákl. přenesená",J304,0)</f>
        <v>3402</v>
      </c>
      <c r="BH304" s="170">
        <f>IF(N304="sníž. přenesená",J304,0)</f>
        <v>0</v>
      </c>
      <c r="BI304" s="170">
        <f>IF(N304="nulová",J304,0)</f>
        <v>0</v>
      </c>
      <c r="BJ304" s="19" t="s">
        <v>151</v>
      </c>
      <c r="BK304" s="170">
        <f>ROUND(I304*H304,2)</f>
        <v>3402</v>
      </c>
      <c r="BL304" s="19" t="s">
        <v>501</v>
      </c>
      <c r="BM304" s="169" t="s">
        <v>1896</v>
      </c>
    </row>
    <row r="305" s="2" customFormat="1" ht="16.5" customHeight="1">
      <c r="A305" s="33"/>
      <c r="B305" s="158"/>
      <c r="C305" s="192" t="s">
        <v>1392</v>
      </c>
      <c r="D305" s="192" t="s">
        <v>379</v>
      </c>
      <c r="E305" s="193" t="s">
        <v>1897</v>
      </c>
      <c r="F305" s="194" t="s">
        <v>1898</v>
      </c>
      <c r="G305" s="195" t="s">
        <v>228</v>
      </c>
      <c r="H305" s="196">
        <v>140</v>
      </c>
      <c r="I305" s="197">
        <v>64.200000000000003</v>
      </c>
      <c r="J305" s="197">
        <f>ROUND(I305*H305,2)</f>
        <v>8988</v>
      </c>
      <c r="K305" s="194" t="s">
        <v>316</v>
      </c>
      <c r="L305" s="198"/>
      <c r="M305" s="199" t="s">
        <v>3</v>
      </c>
      <c r="N305" s="200" t="s">
        <v>52</v>
      </c>
      <c r="O305" s="167">
        <v>0</v>
      </c>
      <c r="P305" s="167">
        <f>O305*H305</f>
        <v>0</v>
      </c>
      <c r="Q305" s="167">
        <v>0.00034000000000000002</v>
      </c>
      <c r="R305" s="167">
        <f>Q305*H305</f>
        <v>0.047600000000000003</v>
      </c>
      <c r="S305" s="167">
        <v>0</v>
      </c>
      <c r="T305" s="168">
        <f>S305*H305</f>
        <v>0</v>
      </c>
      <c r="U305" s="33"/>
      <c r="V305" s="33"/>
      <c r="W305" s="33"/>
      <c r="X305" s="33"/>
      <c r="Y305" s="33"/>
      <c r="Z305" s="33"/>
      <c r="AA305" s="33"/>
      <c r="AB305" s="33"/>
      <c r="AC305" s="33"/>
      <c r="AD305" s="33"/>
      <c r="AE305" s="33"/>
      <c r="AR305" s="169" t="s">
        <v>857</v>
      </c>
      <c r="AT305" s="169" t="s">
        <v>379</v>
      </c>
      <c r="AU305" s="169" t="s">
        <v>89</v>
      </c>
      <c r="AY305" s="19" t="s">
        <v>142</v>
      </c>
      <c r="BE305" s="170">
        <f>IF(N305="základní",J305,0)</f>
        <v>0</v>
      </c>
      <c r="BF305" s="170">
        <f>IF(N305="snížená",J305,0)</f>
        <v>0</v>
      </c>
      <c r="BG305" s="170">
        <f>IF(N305="zákl. přenesená",J305,0)</f>
        <v>8988</v>
      </c>
      <c r="BH305" s="170">
        <f>IF(N305="sníž. přenesená",J305,0)</f>
        <v>0</v>
      </c>
      <c r="BI305" s="170">
        <f>IF(N305="nulová",J305,0)</f>
        <v>0</v>
      </c>
      <c r="BJ305" s="19" t="s">
        <v>151</v>
      </c>
      <c r="BK305" s="170">
        <f>ROUND(I305*H305,2)</f>
        <v>8988</v>
      </c>
      <c r="BL305" s="19" t="s">
        <v>857</v>
      </c>
      <c r="BM305" s="169" t="s">
        <v>1899</v>
      </c>
    </row>
    <row r="306" s="12" customFormat="1" ht="22.8" customHeight="1">
      <c r="A306" s="12"/>
      <c r="B306" s="146"/>
      <c r="C306" s="12"/>
      <c r="D306" s="147" t="s">
        <v>78</v>
      </c>
      <c r="E306" s="156" t="s">
        <v>1354</v>
      </c>
      <c r="F306" s="156" t="s">
        <v>1355</v>
      </c>
      <c r="G306" s="12"/>
      <c r="H306" s="12"/>
      <c r="I306" s="12"/>
      <c r="J306" s="157">
        <f>BK306</f>
        <v>53337.43</v>
      </c>
      <c r="K306" s="12"/>
      <c r="L306" s="146"/>
      <c r="M306" s="150"/>
      <c r="N306" s="151"/>
      <c r="O306" s="151"/>
      <c r="P306" s="152">
        <f>SUM(P307:P333)</f>
        <v>85.46674999999999</v>
      </c>
      <c r="Q306" s="151"/>
      <c r="R306" s="152">
        <f>SUM(R307:R333)</f>
        <v>18.466989999999999</v>
      </c>
      <c r="S306" s="151"/>
      <c r="T306" s="153">
        <f>SUM(T307:T333)</f>
        <v>0</v>
      </c>
      <c r="U306" s="12"/>
      <c r="V306" s="12"/>
      <c r="W306" s="12"/>
      <c r="X306" s="12"/>
      <c r="Y306" s="12"/>
      <c r="Z306" s="12"/>
      <c r="AA306" s="12"/>
      <c r="AB306" s="12"/>
      <c r="AC306" s="12"/>
      <c r="AD306" s="12"/>
      <c r="AE306" s="12"/>
      <c r="AR306" s="147" t="s">
        <v>159</v>
      </c>
      <c r="AT306" s="154" t="s">
        <v>78</v>
      </c>
      <c r="AU306" s="154" t="s">
        <v>87</v>
      </c>
      <c r="AY306" s="147" t="s">
        <v>142</v>
      </c>
      <c r="BK306" s="155">
        <f>SUM(BK307:BK333)</f>
        <v>53337.43</v>
      </c>
    </row>
    <row r="307" s="2" customFormat="1" ht="16.5" customHeight="1">
      <c r="A307" s="33"/>
      <c r="B307" s="158"/>
      <c r="C307" s="159" t="s">
        <v>1396</v>
      </c>
      <c r="D307" s="159" t="s">
        <v>145</v>
      </c>
      <c r="E307" s="160" t="s">
        <v>1900</v>
      </c>
      <c r="F307" s="161" t="s">
        <v>1901</v>
      </c>
      <c r="G307" s="162" t="s">
        <v>263</v>
      </c>
      <c r="H307" s="163">
        <v>0.625</v>
      </c>
      <c r="I307" s="164">
        <v>1370</v>
      </c>
      <c r="J307" s="164">
        <f>ROUND(I307*H307,2)</f>
        <v>856.25</v>
      </c>
      <c r="K307" s="161" t="s">
        <v>316</v>
      </c>
      <c r="L307" s="34"/>
      <c r="M307" s="165" t="s">
        <v>3</v>
      </c>
      <c r="N307" s="166" t="s">
        <v>52</v>
      </c>
      <c r="O307" s="167">
        <v>4.0999999999999996</v>
      </c>
      <c r="P307" s="167">
        <f>O307*H307</f>
        <v>2.5625</v>
      </c>
      <c r="Q307" s="167">
        <v>0.0088000000000000005</v>
      </c>
      <c r="R307" s="167">
        <f>Q307*H307</f>
        <v>0.0055000000000000005</v>
      </c>
      <c r="S307" s="167">
        <v>0</v>
      </c>
      <c r="T307" s="168">
        <f>S307*H307</f>
        <v>0</v>
      </c>
      <c r="U307" s="33"/>
      <c r="V307" s="33"/>
      <c r="W307" s="33"/>
      <c r="X307" s="33"/>
      <c r="Y307" s="33"/>
      <c r="Z307" s="33"/>
      <c r="AA307" s="33"/>
      <c r="AB307" s="33"/>
      <c r="AC307" s="33"/>
      <c r="AD307" s="33"/>
      <c r="AE307" s="33"/>
      <c r="AR307" s="169" t="s">
        <v>501</v>
      </c>
      <c r="AT307" s="169" t="s">
        <v>145</v>
      </c>
      <c r="AU307" s="169" t="s">
        <v>89</v>
      </c>
      <c r="AY307" s="19" t="s">
        <v>142</v>
      </c>
      <c r="BE307" s="170">
        <f>IF(N307="základní",J307,0)</f>
        <v>0</v>
      </c>
      <c r="BF307" s="170">
        <f>IF(N307="snížená",J307,0)</f>
        <v>0</v>
      </c>
      <c r="BG307" s="170">
        <f>IF(N307="zákl. přenesená",J307,0)</f>
        <v>856.25</v>
      </c>
      <c r="BH307" s="170">
        <f>IF(N307="sníž. přenesená",J307,0)</f>
        <v>0</v>
      </c>
      <c r="BI307" s="170">
        <f>IF(N307="nulová",J307,0)</f>
        <v>0</v>
      </c>
      <c r="BJ307" s="19" t="s">
        <v>151</v>
      </c>
      <c r="BK307" s="170">
        <f>ROUND(I307*H307,2)</f>
        <v>856.25</v>
      </c>
      <c r="BL307" s="19" t="s">
        <v>501</v>
      </c>
      <c r="BM307" s="169" t="s">
        <v>1902</v>
      </c>
    </row>
    <row r="308" s="2" customFormat="1">
      <c r="A308" s="33"/>
      <c r="B308" s="34"/>
      <c r="C308" s="33"/>
      <c r="D308" s="172" t="s">
        <v>318</v>
      </c>
      <c r="E308" s="33"/>
      <c r="F308" s="186" t="s">
        <v>1903</v>
      </c>
      <c r="G308" s="33"/>
      <c r="H308" s="33"/>
      <c r="I308" s="33"/>
      <c r="J308" s="33"/>
      <c r="K308" s="33"/>
      <c r="L308" s="34"/>
      <c r="M308" s="187"/>
      <c r="N308" s="188"/>
      <c r="O308" s="67"/>
      <c r="P308" s="67"/>
      <c r="Q308" s="67"/>
      <c r="R308" s="67"/>
      <c r="S308" s="67"/>
      <c r="T308" s="68"/>
      <c r="U308" s="33"/>
      <c r="V308" s="33"/>
      <c r="W308" s="33"/>
      <c r="X308" s="33"/>
      <c r="Y308" s="33"/>
      <c r="Z308" s="33"/>
      <c r="AA308" s="33"/>
      <c r="AB308" s="33"/>
      <c r="AC308" s="33"/>
      <c r="AD308" s="33"/>
      <c r="AE308" s="33"/>
      <c r="AT308" s="19" t="s">
        <v>318</v>
      </c>
      <c r="AU308" s="19" t="s">
        <v>89</v>
      </c>
    </row>
    <row r="309" s="13" customFormat="1">
      <c r="A309" s="13"/>
      <c r="B309" s="171"/>
      <c r="C309" s="13"/>
      <c r="D309" s="172" t="s">
        <v>156</v>
      </c>
      <c r="E309" s="173" t="s">
        <v>3</v>
      </c>
      <c r="F309" s="174" t="s">
        <v>1904</v>
      </c>
      <c r="G309" s="13"/>
      <c r="H309" s="175">
        <v>0.625</v>
      </c>
      <c r="I309" s="13"/>
      <c r="J309" s="13"/>
      <c r="K309" s="13"/>
      <c r="L309" s="171"/>
      <c r="M309" s="176"/>
      <c r="N309" s="177"/>
      <c r="O309" s="177"/>
      <c r="P309" s="177"/>
      <c r="Q309" s="177"/>
      <c r="R309" s="177"/>
      <c r="S309" s="177"/>
      <c r="T309" s="178"/>
      <c r="U309" s="13"/>
      <c r="V309" s="13"/>
      <c r="W309" s="13"/>
      <c r="X309" s="13"/>
      <c r="Y309" s="13"/>
      <c r="Z309" s="13"/>
      <c r="AA309" s="13"/>
      <c r="AB309" s="13"/>
      <c r="AC309" s="13"/>
      <c r="AD309" s="13"/>
      <c r="AE309" s="13"/>
      <c r="AT309" s="173" t="s">
        <v>156</v>
      </c>
      <c r="AU309" s="173" t="s">
        <v>89</v>
      </c>
      <c r="AV309" s="13" t="s">
        <v>89</v>
      </c>
      <c r="AW309" s="13" t="s">
        <v>41</v>
      </c>
      <c r="AX309" s="13" t="s">
        <v>79</v>
      </c>
      <c r="AY309" s="173" t="s">
        <v>142</v>
      </c>
    </row>
    <row r="310" s="14" customFormat="1">
      <c r="A310" s="14"/>
      <c r="B310" s="179"/>
      <c r="C310" s="14"/>
      <c r="D310" s="172" t="s">
        <v>156</v>
      </c>
      <c r="E310" s="180" t="s">
        <v>3</v>
      </c>
      <c r="F310" s="181" t="s">
        <v>158</v>
      </c>
      <c r="G310" s="14"/>
      <c r="H310" s="182">
        <v>0.625</v>
      </c>
      <c r="I310" s="14"/>
      <c r="J310" s="14"/>
      <c r="K310" s="14"/>
      <c r="L310" s="179"/>
      <c r="M310" s="183"/>
      <c r="N310" s="184"/>
      <c r="O310" s="184"/>
      <c r="P310" s="184"/>
      <c r="Q310" s="184"/>
      <c r="R310" s="184"/>
      <c r="S310" s="184"/>
      <c r="T310" s="185"/>
      <c r="U310" s="14"/>
      <c r="V310" s="14"/>
      <c r="W310" s="14"/>
      <c r="X310" s="14"/>
      <c r="Y310" s="14"/>
      <c r="Z310" s="14"/>
      <c r="AA310" s="14"/>
      <c r="AB310" s="14"/>
      <c r="AC310" s="14"/>
      <c r="AD310" s="14"/>
      <c r="AE310" s="14"/>
      <c r="AT310" s="180" t="s">
        <v>156</v>
      </c>
      <c r="AU310" s="180" t="s">
        <v>89</v>
      </c>
      <c r="AV310" s="14" t="s">
        <v>151</v>
      </c>
      <c r="AW310" s="14" t="s">
        <v>4</v>
      </c>
      <c r="AX310" s="14" t="s">
        <v>87</v>
      </c>
      <c r="AY310" s="180" t="s">
        <v>142</v>
      </c>
    </row>
    <row r="311" s="2" customFormat="1" ht="24" customHeight="1">
      <c r="A311" s="33"/>
      <c r="B311" s="158"/>
      <c r="C311" s="159" t="s">
        <v>1905</v>
      </c>
      <c r="D311" s="159" t="s">
        <v>145</v>
      </c>
      <c r="E311" s="160" t="s">
        <v>1906</v>
      </c>
      <c r="F311" s="161" t="s">
        <v>1907</v>
      </c>
      <c r="G311" s="162" t="s">
        <v>228</v>
      </c>
      <c r="H311" s="163">
        <v>90</v>
      </c>
      <c r="I311" s="164">
        <v>113</v>
      </c>
      <c r="J311" s="164">
        <f>ROUND(I311*H311,2)</f>
        <v>10170</v>
      </c>
      <c r="K311" s="161" t="s">
        <v>316</v>
      </c>
      <c r="L311" s="34"/>
      <c r="M311" s="165" t="s">
        <v>3</v>
      </c>
      <c r="N311" s="166" t="s">
        <v>52</v>
      </c>
      <c r="O311" s="167">
        <v>0.072999999999999995</v>
      </c>
      <c r="P311" s="167">
        <f>O311*H311</f>
        <v>6.5699999999999994</v>
      </c>
      <c r="Q311" s="167">
        <v>0.20300000000000001</v>
      </c>
      <c r="R311" s="167">
        <f>Q311*H311</f>
        <v>18.27</v>
      </c>
      <c r="S311" s="167">
        <v>0</v>
      </c>
      <c r="T311" s="168">
        <f>S311*H311</f>
        <v>0</v>
      </c>
      <c r="U311" s="33"/>
      <c r="V311" s="33"/>
      <c r="W311" s="33"/>
      <c r="X311" s="33"/>
      <c r="Y311" s="33"/>
      <c r="Z311" s="33"/>
      <c r="AA311" s="33"/>
      <c r="AB311" s="33"/>
      <c r="AC311" s="33"/>
      <c r="AD311" s="33"/>
      <c r="AE311" s="33"/>
      <c r="AR311" s="169" t="s">
        <v>501</v>
      </c>
      <c r="AT311" s="169" t="s">
        <v>145</v>
      </c>
      <c r="AU311" s="169" t="s">
        <v>89</v>
      </c>
      <c r="AY311" s="19" t="s">
        <v>142</v>
      </c>
      <c r="BE311" s="170">
        <f>IF(N311="základní",J311,0)</f>
        <v>0</v>
      </c>
      <c r="BF311" s="170">
        <f>IF(N311="snížená",J311,0)</f>
        <v>0</v>
      </c>
      <c r="BG311" s="170">
        <f>IF(N311="zákl. přenesená",J311,0)</f>
        <v>10170</v>
      </c>
      <c r="BH311" s="170">
        <f>IF(N311="sníž. přenesená",J311,0)</f>
        <v>0</v>
      </c>
      <c r="BI311" s="170">
        <f>IF(N311="nulová",J311,0)</f>
        <v>0</v>
      </c>
      <c r="BJ311" s="19" t="s">
        <v>151</v>
      </c>
      <c r="BK311" s="170">
        <f>ROUND(I311*H311,2)</f>
        <v>10170</v>
      </c>
      <c r="BL311" s="19" t="s">
        <v>501</v>
      </c>
      <c r="BM311" s="169" t="s">
        <v>1908</v>
      </c>
    </row>
    <row r="312" s="2" customFormat="1">
      <c r="A312" s="33"/>
      <c r="B312" s="34"/>
      <c r="C312" s="33"/>
      <c r="D312" s="172" t="s">
        <v>318</v>
      </c>
      <c r="E312" s="33"/>
      <c r="F312" s="186" t="s">
        <v>1365</v>
      </c>
      <c r="G312" s="33"/>
      <c r="H312" s="33"/>
      <c r="I312" s="33"/>
      <c r="J312" s="33"/>
      <c r="K312" s="33"/>
      <c r="L312" s="34"/>
      <c r="M312" s="187"/>
      <c r="N312" s="188"/>
      <c r="O312" s="67"/>
      <c r="P312" s="67"/>
      <c r="Q312" s="67"/>
      <c r="R312" s="67"/>
      <c r="S312" s="67"/>
      <c r="T312" s="68"/>
      <c r="U312" s="33"/>
      <c r="V312" s="33"/>
      <c r="W312" s="33"/>
      <c r="X312" s="33"/>
      <c r="Y312" s="33"/>
      <c r="Z312" s="33"/>
      <c r="AA312" s="33"/>
      <c r="AB312" s="33"/>
      <c r="AC312" s="33"/>
      <c r="AD312" s="33"/>
      <c r="AE312" s="33"/>
      <c r="AT312" s="19" t="s">
        <v>318</v>
      </c>
      <c r="AU312" s="19" t="s">
        <v>89</v>
      </c>
    </row>
    <row r="313" s="2" customFormat="1" ht="24" customHeight="1">
      <c r="A313" s="33"/>
      <c r="B313" s="158"/>
      <c r="C313" s="159" t="s">
        <v>1909</v>
      </c>
      <c r="D313" s="159" t="s">
        <v>145</v>
      </c>
      <c r="E313" s="160" t="s">
        <v>1910</v>
      </c>
      <c r="F313" s="161" t="s">
        <v>1911</v>
      </c>
      <c r="G313" s="162" t="s">
        <v>228</v>
      </c>
      <c r="H313" s="163">
        <v>6</v>
      </c>
      <c r="I313" s="164">
        <v>109</v>
      </c>
      <c r="J313" s="164">
        <f>ROUND(I313*H313,2)</f>
        <v>654</v>
      </c>
      <c r="K313" s="161" t="s">
        <v>316</v>
      </c>
      <c r="L313" s="34"/>
      <c r="M313" s="165" t="s">
        <v>3</v>
      </c>
      <c r="N313" s="166" t="s">
        <v>52</v>
      </c>
      <c r="O313" s="167">
        <v>0.35599999999999998</v>
      </c>
      <c r="P313" s="167">
        <f>O313*H313</f>
        <v>2.1360000000000001</v>
      </c>
      <c r="Q313" s="167">
        <v>0</v>
      </c>
      <c r="R313" s="167">
        <f>Q313*H313</f>
        <v>0</v>
      </c>
      <c r="S313" s="167">
        <v>0</v>
      </c>
      <c r="T313" s="168">
        <f>S313*H313</f>
        <v>0</v>
      </c>
      <c r="U313" s="33"/>
      <c r="V313" s="33"/>
      <c r="W313" s="33"/>
      <c r="X313" s="33"/>
      <c r="Y313" s="33"/>
      <c r="Z313" s="33"/>
      <c r="AA313" s="33"/>
      <c r="AB313" s="33"/>
      <c r="AC313" s="33"/>
      <c r="AD313" s="33"/>
      <c r="AE313" s="33"/>
      <c r="AR313" s="169" t="s">
        <v>501</v>
      </c>
      <c r="AT313" s="169" t="s">
        <v>145</v>
      </c>
      <c r="AU313" s="169" t="s">
        <v>89</v>
      </c>
      <c r="AY313" s="19" t="s">
        <v>142</v>
      </c>
      <c r="BE313" s="170">
        <f>IF(N313="základní",J313,0)</f>
        <v>0</v>
      </c>
      <c r="BF313" s="170">
        <f>IF(N313="snížená",J313,0)</f>
        <v>0</v>
      </c>
      <c r="BG313" s="170">
        <f>IF(N313="zákl. přenesená",J313,0)</f>
        <v>654</v>
      </c>
      <c r="BH313" s="170">
        <f>IF(N313="sníž. přenesená",J313,0)</f>
        <v>0</v>
      </c>
      <c r="BI313" s="170">
        <f>IF(N313="nulová",J313,0)</f>
        <v>0</v>
      </c>
      <c r="BJ313" s="19" t="s">
        <v>151</v>
      </c>
      <c r="BK313" s="170">
        <f>ROUND(I313*H313,2)</f>
        <v>654</v>
      </c>
      <c r="BL313" s="19" t="s">
        <v>501</v>
      </c>
      <c r="BM313" s="169" t="s">
        <v>1912</v>
      </c>
    </row>
    <row r="314" s="2" customFormat="1">
      <c r="A314" s="33"/>
      <c r="B314" s="34"/>
      <c r="C314" s="33"/>
      <c r="D314" s="172" t="s">
        <v>318</v>
      </c>
      <c r="E314" s="33"/>
      <c r="F314" s="186" t="s">
        <v>1370</v>
      </c>
      <c r="G314" s="33"/>
      <c r="H314" s="33"/>
      <c r="I314" s="33"/>
      <c r="J314" s="33"/>
      <c r="K314" s="33"/>
      <c r="L314" s="34"/>
      <c r="M314" s="187"/>
      <c r="N314" s="188"/>
      <c r="O314" s="67"/>
      <c r="P314" s="67"/>
      <c r="Q314" s="67"/>
      <c r="R314" s="67"/>
      <c r="S314" s="67"/>
      <c r="T314" s="68"/>
      <c r="U314" s="33"/>
      <c r="V314" s="33"/>
      <c r="W314" s="33"/>
      <c r="X314" s="33"/>
      <c r="Y314" s="33"/>
      <c r="Z314" s="33"/>
      <c r="AA314" s="33"/>
      <c r="AB314" s="33"/>
      <c r="AC314" s="33"/>
      <c r="AD314" s="33"/>
      <c r="AE314" s="33"/>
      <c r="AT314" s="19" t="s">
        <v>318</v>
      </c>
      <c r="AU314" s="19" t="s">
        <v>89</v>
      </c>
    </row>
    <row r="315" s="2" customFormat="1" ht="16.5" customHeight="1">
      <c r="A315" s="33"/>
      <c r="B315" s="158"/>
      <c r="C315" s="192" t="s">
        <v>1913</v>
      </c>
      <c r="D315" s="192" t="s">
        <v>379</v>
      </c>
      <c r="E315" s="193" t="s">
        <v>1914</v>
      </c>
      <c r="F315" s="194" t="s">
        <v>1915</v>
      </c>
      <c r="G315" s="195" t="s">
        <v>228</v>
      </c>
      <c r="H315" s="196">
        <v>6</v>
      </c>
      <c r="I315" s="197">
        <v>98.099999999999994</v>
      </c>
      <c r="J315" s="197">
        <f>ROUND(I315*H315,2)</f>
        <v>588.60000000000002</v>
      </c>
      <c r="K315" s="194" t="s">
        <v>316</v>
      </c>
      <c r="L315" s="198"/>
      <c r="M315" s="199" t="s">
        <v>3</v>
      </c>
      <c r="N315" s="200" t="s">
        <v>52</v>
      </c>
      <c r="O315" s="167">
        <v>0</v>
      </c>
      <c r="P315" s="167">
        <f>O315*H315</f>
        <v>0</v>
      </c>
      <c r="Q315" s="167">
        <v>0.0019400000000000001</v>
      </c>
      <c r="R315" s="167">
        <f>Q315*H315</f>
        <v>0.011640000000000001</v>
      </c>
      <c r="S315" s="167">
        <v>0</v>
      </c>
      <c r="T315" s="168">
        <f>S315*H315</f>
        <v>0</v>
      </c>
      <c r="U315" s="33"/>
      <c r="V315" s="33"/>
      <c r="W315" s="33"/>
      <c r="X315" s="33"/>
      <c r="Y315" s="33"/>
      <c r="Z315" s="33"/>
      <c r="AA315" s="33"/>
      <c r="AB315" s="33"/>
      <c r="AC315" s="33"/>
      <c r="AD315" s="33"/>
      <c r="AE315" s="33"/>
      <c r="AR315" s="169" t="s">
        <v>857</v>
      </c>
      <c r="AT315" s="169" t="s">
        <v>379</v>
      </c>
      <c r="AU315" s="169" t="s">
        <v>89</v>
      </c>
      <c r="AY315" s="19" t="s">
        <v>142</v>
      </c>
      <c r="BE315" s="170">
        <f>IF(N315="základní",J315,0)</f>
        <v>0</v>
      </c>
      <c r="BF315" s="170">
        <f>IF(N315="snížená",J315,0)</f>
        <v>0</v>
      </c>
      <c r="BG315" s="170">
        <f>IF(N315="zákl. přenesená",J315,0)</f>
        <v>588.60000000000002</v>
      </c>
      <c r="BH315" s="170">
        <f>IF(N315="sníž. přenesená",J315,0)</f>
        <v>0</v>
      </c>
      <c r="BI315" s="170">
        <f>IF(N315="nulová",J315,0)</f>
        <v>0</v>
      </c>
      <c r="BJ315" s="19" t="s">
        <v>151</v>
      </c>
      <c r="BK315" s="170">
        <f>ROUND(I315*H315,2)</f>
        <v>588.60000000000002</v>
      </c>
      <c r="BL315" s="19" t="s">
        <v>857</v>
      </c>
      <c r="BM315" s="169" t="s">
        <v>1916</v>
      </c>
    </row>
    <row r="316" s="2" customFormat="1" ht="16.5" customHeight="1">
      <c r="A316" s="33"/>
      <c r="B316" s="158"/>
      <c r="C316" s="159" t="s">
        <v>1917</v>
      </c>
      <c r="D316" s="159" t="s">
        <v>145</v>
      </c>
      <c r="E316" s="160" t="s">
        <v>1918</v>
      </c>
      <c r="F316" s="161" t="s">
        <v>1919</v>
      </c>
      <c r="G316" s="162" t="s">
        <v>228</v>
      </c>
      <c r="H316" s="163">
        <v>270</v>
      </c>
      <c r="I316" s="164">
        <v>36.600000000000001</v>
      </c>
      <c r="J316" s="164">
        <f>ROUND(I316*H316,2)</f>
        <v>9882</v>
      </c>
      <c r="K316" s="161" t="s">
        <v>316</v>
      </c>
      <c r="L316" s="34"/>
      <c r="M316" s="165" t="s">
        <v>3</v>
      </c>
      <c r="N316" s="166" t="s">
        <v>52</v>
      </c>
      <c r="O316" s="167">
        <v>0.119</v>
      </c>
      <c r="P316" s="167">
        <f>O316*H316</f>
        <v>32.129999999999995</v>
      </c>
      <c r="Q316" s="167">
        <v>0</v>
      </c>
      <c r="R316" s="167">
        <f>Q316*H316</f>
        <v>0</v>
      </c>
      <c r="S316" s="167">
        <v>0</v>
      </c>
      <c r="T316" s="168">
        <f>S316*H316</f>
        <v>0</v>
      </c>
      <c r="U316" s="33"/>
      <c r="V316" s="33"/>
      <c r="W316" s="33"/>
      <c r="X316" s="33"/>
      <c r="Y316" s="33"/>
      <c r="Z316" s="33"/>
      <c r="AA316" s="33"/>
      <c r="AB316" s="33"/>
      <c r="AC316" s="33"/>
      <c r="AD316" s="33"/>
      <c r="AE316" s="33"/>
      <c r="AR316" s="169" t="s">
        <v>501</v>
      </c>
      <c r="AT316" s="169" t="s">
        <v>145</v>
      </c>
      <c r="AU316" s="169" t="s">
        <v>89</v>
      </c>
      <c r="AY316" s="19" t="s">
        <v>142</v>
      </c>
      <c r="BE316" s="170">
        <f>IF(N316="základní",J316,0)</f>
        <v>0</v>
      </c>
      <c r="BF316" s="170">
        <f>IF(N316="snížená",J316,0)</f>
        <v>0</v>
      </c>
      <c r="BG316" s="170">
        <f>IF(N316="zákl. přenesená",J316,0)</f>
        <v>9882</v>
      </c>
      <c r="BH316" s="170">
        <f>IF(N316="sníž. přenesená",J316,0)</f>
        <v>0</v>
      </c>
      <c r="BI316" s="170">
        <f>IF(N316="nulová",J316,0)</f>
        <v>0</v>
      </c>
      <c r="BJ316" s="19" t="s">
        <v>151</v>
      </c>
      <c r="BK316" s="170">
        <f>ROUND(I316*H316,2)</f>
        <v>9882</v>
      </c>
      <c r="BL316" s="19" t="s">
        <v>501</v>
      </c>
      <c r="BM316" s="169" t="s">
        <v>1920</v>
      </c>
    </row>
    <row r="317" s="2" customFormat="1" ht="16.5" customHeight="1">
      <c r="A317" s="33"/>
      <c r="B317" s="158"/>
      <c r="C317" s="192" t="s">
        <v>1921</v>
      </c>
      <c r="D317" s="192" t="s">
        <v>379</v>
      </c>
      <c r="E317" s="193" t="s">
        <v>1922</v>
      </c>
      <c r="F317" s="194" t="s">
        <v>1923</v>
      </c>
      <c r="G317" s="195" t="s">
        <v>228</v>
      </c>
      <c r="H317" s="196">
        <v>270</v>
      </c>
      <c r="I317" s="197">
        <v>24.300000000000001</v>
      </c>
      <c r="J317" s="197">
        <f>ROUND(I317*H317,2)</f>
        <v>6561</v>
      </c>
      <c r="K317" s="194" t="s">
        <v>316</v>
      </c>
      <c r="L317" s="198"/>
      <c r="M317" s="199" t="s">
        <v>3</v>
      </c>
      <c r="N317" s="200" t="s">
        <v>52</v>
      </c>
      <c r="O317" s="167">
        <v>0</v>
      </c>
      <c r="P317" s="167">
        <f>O317*H317</f>
        <v>0</v>
      </c>
      <c r="Q317" s="167">
        <v>0.00019000000000000001</v>
      </c>
      <c r="R317" s="167">
        <f>Q317*H317</f>
        <v>0.051300000000000005</v>
      </c>
      <c r="S317" s="167">
        <v>0</v>
      </c>
      <c r="T317" s="168">
        <f>S317*H317</f>
        <v>0</v>
      </c>
      <c r="U317" s="33"/>
      <c r="V317" s="33"/>
      <c r="W317" s="33"/>
      <c r="X317" s="33"/>
      <c r="Y317" s="33"/>
      <c r="Z317" s="33"/>
      <c r="AA317" s="33"/>
      <c r="AB317" s="33"/>
      <c r="AC317" s="33"/>
      <c r="AD317" s="33"/>
      <c r="AE317" s="33"/>
      <c r="AR317" s="169" t="s">
        <v>857</v>
      </c>
      <c r="AT317" s="169" t="s">
        <v>379</v>
      </c>
      <c r="AU317" s="169" t="s">
        <v>89</v>
      </c>
      <c r="AY317" s="19" t="s">
        <v>142</v>
      </c>
      <c r="BE317" s="170">
        <f>IF(N317="základní",J317,0)</f>
        <v>0</v>
      </c>
      <c r="BF317" s="170">
        <f>IF(N317="snížená",J317,0)</f>
        <v>0</v>
      </c>
      <c r="BG317" s="170">
        <f>IF(N317="zákl. přenesená",J317,0)</f>
        <v>6561</v>
      </c>
      <c r="BH317" s="170">
        <f>IF(N317="sníž. přenesená",J317,0)</f>
        <v>0</v>
      </c>
      <c r="BI317" s="170">
        <f>IF(N317="nulová",J317,0)</f>
        <v>0</v>
      </c>
      <c r="BJ317" s="19" t="s">
        <v>151</v>
      </c>
      <c r="BK317" s="170">
        <f>ROUND(I317*H317,2)</f>
        <v>6561</v>
      </c>
      <c r="BL317" s="19" t="s">
        <v>857</v>
      </c>
      <c r="BM317" s="169" t="s">
        <v>1924</v>
      </c>
    </row>
    <row r="318" s="2" customFormat="1" ht="24" customHeight="1">
      <c r="A318" s="33"/>
      <c r="B318" s="158"/>
      <c r="C318" s="159" t="s">
        <v>1925</v>
      </c>
      <c r="D318" s="159" t="s">
        <v>145</v>
      </c>
      <c r="E318" s="160" t="s">
        <v>1926</v>
      </c>
      <c r="F318" s="161" t="s">
        <v>1927</v>
      </c>
      <c r="G318" s="162" t="s">
        <v>228</v>
      </c>
      <c r="H318" s="163">
        <v>160</v>
      </c>
      <c r="I318" s="164">
        <v>43.700000000000003</v>
      </c>
      <c r="J318" s="164">
        <f>ROUND(I318*H318,2)</f>
        <v>6992</v>
      </c>
      <c r="K318" s="161" t="s">
        <v>316</v>
      </c>
      <c r="L318" s="34"/>
      <c r="M318" s="165" t="s">
        <v>3</v>
      </c>
      <c r="N318" s="166" t="s">
        <v>52</v>
      </c>
      <c r="O318" s="167">
        <v>0.14199999999999999</v>
      </c>
      <c r="P318" s="167">
        <f>O318*H318</f>
        <v>22.719999999999999</v>
      </c>
      <c r="Q318" s="167">
        <v>0</v>
      </c>
      <c r="R318" s="167">
        <f>Q318*H318</f>
        <v>0</v>
      </c>
      <c r="S318" s="167">
        <v>0</v>
      </c>
      <c r="T318" s="168">
        <f>S318*H318</f>
        <v>0</v>
      </c>
      <c r="U318" s="33"/>
      <c r="V318" s="33"/>
      <c r="W318" s="33"/>
      <c r="X318" s="33"/>
      <c r="Y318" s="33"/>
      <c r="Z318" s="33"/>
      <c r="AA318" s="33"/>
      <c r="AB318" s="33"/>
      <c r="AC318" s="33"/>
      <c r="AD318" s="33"/>
      <c r="AE318" s="33"/>
      <c r="AR318" s="169" t="s">
        <v>501</v>
      </c>
      <c r="AT318" s="169" t="s">
        <v>145</v>
      </c>
      <c r="AU318" s="169" t="s">
        <v>89</v>
      </c>
      <c r="AY318" s="19" t="s">
        <v>142</v>
      </c>
      <c r="BE318" s="170">
        <f>IF(N318="základní",J318,0)</f>
        <v>0</v>
      </c>
      <c r="BF318" s="170">
        <f>IF(N318="snížená",J318,0)</f>
        <v>0</v>
      </c>
      <c r="BG318" s="170">
        <f>IF(N318="zákl. přenesená",J318,0)</f>
        <v>6992</v>
      </c>
      <c r="BH318" s="170">
        <f>IF(N318="sníž. přenesená",J318,0)</f>
        <v>0</v>
      </c>
      <c r="BI318" s="170">
        <f>IF(N318="nulová",J318,0)</f>
        <v>0</v>
      </c>
      <c r="BJ318" s="19" t="s">
        <v>151</v>
      </c>
      <c r="BK318" s="170">
        <f>ROUND(I318*H318,2)</f>
        <v>6992</v>
      </c>
      <c r="BL318" s="19" t="s">
        <v>501</v>
      </c>
      <c r="BM318" s="169" t="s">
        <v>1928</v>
      </c>
    </row>
    <row r="319" s="2" customFormat="1" ht="16.5" customHeight="1">
      <c r="A319" s="33"/>
      <c r="B319" s="158"/>
      <c r="C319" s="192" t="s">
        <v>1929</v>
      </c>
      <c r="D319" s="192" t="s">
        <v>379</v>
      </c>
      <c r="E319" s="193" t="s">
        <v>1930</v>
      </c>
      <c r="F319" s="194" t="s">
        <v>1931</v>
      </c>
      <c r="G319" s="195" t="s">
        <v>228</v>
      </c>
      <c r="H319" s="196">
        <v>160</v>
      </c>
      <c r="I319" s="197">
        <v>66.799999999999997</v>
      </c>
      <c r="J319" s="197">
        <f>ROUND(I319*H319,2)</f>
        <v>10688</v>
      </c>
      <c r="K319" s="194" t="s">
        <v>316</v>
      </c>
      <c r="L319" s="198"/>
      <c r="M319" s="199" t="s">
        <v>3</v>
      </c>
      <c r="N319" s="200" t="s">
        <v>52</v>
      </c>
      <c r="O319" s="167">
        <v>0</v>
      </c>
      <c r="P319" s="167">
        <f>O319*H319</f>
        <v>0</v>
      </c>
      <c r="Q319" s="167">
        <v>0.00068999999999999997</v>
      </c>
      <c r="R319" s="167">
        <f>Q319*H319</f>
        <v>0.1104</v>
      </c>
      <c r="S319" s="167">
        <v>0</v>
      </c>
      <c r="T319" s="168">
        <f>S319*H319</f>
        <v>0</v>
      </c>
      <c r="U319" s="33"/>
      <c r="V319" s="33"/>
      <c r="W319" s="33"/>
      <c r="X319" s="33"/>
      <c r="Y319" s="33"/>
      <c r="Z319" s="33"/>
      <c r="AA319" s="33"/>
      <c r="AB319" s="33"/>
      <c r="AC319" s="33"/>
      <c r="AD319" s="33"/>
      <c r="AE319" s="33"/>
      <c r="AR319" s="169" t="s">
        <v>857</v>
      </c>
      <c r="AT319" s="169" t="s">
        <v>379</v>
      </c>
      <c r="AU319" s="169" t="s">
        <v>89</v>
      </c>
      <c r="AY319" s="19" t="s">
        <v>142</v>
      </c>
      <c r="BE319" s="170">
        <f>IF(N319="základní",J319,0)</f>
        <v>0</v>
      </c>
      <c r="BF319" s="170">
        <f>IF(N319="snížená",J319,0)</f>
        <v>0</v>
      </c>
      <c r="BG319" s="170">
        <f>IF(N319="zákl. přenesená",J319,0)</f>
        <v>10688</v>
      </c>
      <c r="BH319" s="170">
        <f>IF(N319="sníž. přenesená",J319,0)</f>
        <v>0</v>
      </c>
      <c r="BI319" s="170">
        <f>IF(N319="nulová",J319,0)</f>
        <v>0</v>
      </c>
      <c r="BJ319" s="19" t="s">
        <v>151</v>
      </c>
      <c r="BK319" s="170">
        <f>ROUND(I319*H319,2)</f>
        <v>10688</v>
      </c>
      <c r="BL319" s="19" t="s">
        <v>857</v>
      </c>
      <c r="BM319" s="169" t="s">
        <v>1932</v>
      </c>
    </row>
    <row r="320" s="2" customFormat="1" ht="24" customHeight="1">
      <c r="A320" s="33"/>
      <c r="B320" s="158"/>
      <c r="C320" s="159" t="s">
        <v>1933</v>
      </c>
      <c r="D320" s="159" t="s">
        <v>145</v>
      </c>
      <c r="E320" s="160" t="s">
        <v>1934</v>
      </c>
      <c r="F320" s="161" t="s">
        <v>1935</v>
      </c>
      <c r="G320" s="162" t="s">
        <v>332</v>
      </c>
      <c r="H320" s="163">
        <v>93.25</v>
      </c>
      <c r="I320" s="164">
        <v>31.100000000000001</v>
      </c>
      <c r="J320" s="164">
        <f>ROUND(I320*H320,2)</f>
        <v>2900.0799999999999</v>
      </c>
      <c r="K320" s="161" t="s">
        <v>316</v>
      </c>
      <c r="L320" s="34"/>
      <c r="M320" s="165" t="s">
        <v>3</v>
      </c>
      <c r="N320" s="166" t="s">
        <v>52</v>
      </c>
      <c r="O320" s="167">
        <v>0.10100000000000001</v>
      </c>
      <c r="P320" s="167">
        <f>O320*H320</f>
        <v>9.4182500000000005</v>
      </c>
      <c r="Q320" s="167">
        <v>0</v>
      </c>
      <c r="R320" s="167">
        <f>Q320*H320</f>
        <v>0</v>
      </c>
      <c r="S320" s="167">
        <v>0</v>
      </c>
      <c r="T320" s="168">
        <f>S320*H320</f>
        <v>0</v>
      </c>
      <c r="U320" s="33"/>
      <c r="V320" s="33"/>
      <c r="W320" s="33"/>
      <c r="X320" s="33"/>
      <c r="Y320" s="33"/>
      <c r="Z320" s="33"/>
      <c r="AA320" s="33"/>
      <c r="AB320" s="33"/>
      <c r="AC320" s="33"/>
      <c r="AD320" s="33"/>
      <c r="AE320" s="33"/>
      <c r="AR320" s="169" t="s">
        <v>501</v>
      </c>
      <c r="AT320" s="169" t="s">
        <v>145</v>
      </c>
      <c r="AU320" s="169" t="s">
        <v>89</v>
      </c>
      <c r="AY320" s="19" t="s">
        <v>142</v>
      </c>
      <c r="BE320" s="170">
        <f>IF(N320="základní",J320,0)</f>
        <v>0</v>
      </c>
      <c r="BF320" s="170">
        <f>IF(N320="snížená",J320,0)</f>
        <v>0</v>
      </c>
      <c r="BG320" s="170">
        <f>IF(N320="zákl. přenesená",J320,0)</f>
        <v>2900.0799999999999</v>
      </c>
      <c r="BH320" s="170">
        <f>IF(N320="sníž. přenesená",J320,0)</f>
        <v>0</v>
      </c>
      <c r="BI320" s="170">
        <f>IF(N320="nulová",J320,0)</f>
        <v>0</v>
      </c>
      <c r="BJ320" s="19" t="s">
        <v>151</v>
      </c>
      <c r="BK320" s="170">
        <f>ROUND(I320*H320,2)</f>
        <v>2900.0799999999999</v>
      </c>
      <c r="BL320" s="19" t="s">
        <v>501</v>
      </c>
      <c r="BM320" s="169" t="s">
        <v>1936</v>
      </c>
    </row>
    <row r="321" s="2" customFormat="1">
      <c r="A321" s="33"/>
      <c r="B321" s="34"/>
      <c r="C321" s="33"/>
      <c r="D321" s="172" t="s">
        <v>318</v>
      </c>
      <c r="E321" s="33"/>
      <c r="F321" s="186" t="s">
        <v>1937</v>
      </c>
      <c r="G321" s="33"/>
      <c r="H321" s="33"/>
      <c r="I321" s="33"/>
      <c r="J321" s="33"/>
      <c r="K321" s="33"/>
      <c r="L321" s="34"/>
      <c r="M321" s="187"/>
      <c r="N321" s="188"/>
      <c r="O321" s="67"/>
      <c r="P321" s="67"/>
      <c r="Q321" s="67"/>
      <c r="R321" s="67"/>
      <c r="S321" s="67"/>
      <c r="T321" s="68"/>
      <c r="U321" s="33"/>
      <c r="V321" s="33"/>
      <c r="W321" s="33"/>
      <c r="X321" s="33"/>
      <c r="Y321" s="33"/>
      <c r="Z321" s="33"/>
      <c r="AA321" s="33"/>
      <c r="AB321" s="33"/>
      <c r="AC321" s="33"/>
      <c r="AD321" s="33"/>
      <c r="AE321" s="33"/>
      <c r="AT321" s="19" t="s">
        <v>318</v>
      </c>
      <c r="AU321" s="19" t="s">
        <v>89</v>
      </c>
    </row>
    <row r="322" s="13" customFormat="1">
      <c r="A322" s="13"/>
      <c r="B322" s="171"/>
      <c r="C322" s="13"/>
      <c r="D322" s="172" t="s">
        <v>156</v>
      </c>
      <c r="E322" s="173" t="s">
        <v>3</v>
      </c>
      <c r="F322" s="174" t="s">
        <v>1938</v>
      </c>
      <c r="G322" s="13"/>
      <c r="H322" s="175">
        <v>93.25</v>
      </c>
      <c r="I322" s="13"/>
      <c r="J322" s="13"/>
      <c r="K322" s="13"/>
      <c r="L322" s="171"/>
      <c r="M322" s="176"/>
      <c r="N322" s="177"/>
      <c r="O322" s="177"/>
      <c r="P322" s="177"/>
      <c r="Q322" s="177"/>
      <c r="R322" s="177"/>
      <c r="S322" s="177"/>
      <c r="T322" s="178"/>
      <c r="U322" s="13"/>
      <c r="V322" s="13"/>
      <c r="W322" s="13"/>
      <c r="X322" s="13"/>
      <c r="Y322" s="13"/>
      <c r="Z322" s="13"/>
      <c r="AA322" s="13"/>
      <c r="AB322" s="13"/>
      <c r="AC322" s="13"/>
      <c r="AD322" s="13"/>
      <c r="AE322" s="13"/>
      <c r="AT322" s="173" t="s">
        <v>156</v>
      </c>
      <c r="AU322" s="173" t="s">
        <v>89</v>
      </c>
      <c r="AV322" s="13" t="s">
        <v>89</v>
      </c>
      <c r="AW322" s="13" t="s">
        <v>41</v>
      </c>
      <c r="AX322" s="13" t="s">
        <v>79</v>
      </c>
      <c r="AY322" s="173" t="s">
        <v>142</v>
      </c>
    </row>
    <row r="323" s="14" customFormat="1">
      <c r="A323" s="14"/>
      <c r="B323" s="179"/>
      <c r="C323" s="14"/>
      <c r="D323" s="172" t="s">
        <v>156</v>
      </c>
      <c r="E323" s="180" t="s">
        <v>3</v>
      </c>
      <c r="F323" s="181" t="s">
        <v>158</v>
      </c>
      <c r="G323" s="14"/>
      <c r="H323" s="182">
        <v>93.25</v>
      </c>
      <c r="I323" s="14"/>
      <c r="J323" s="14"/>
      <c r="K323" s="14"/>
      <c r="L323" s="179"/>
      <c r="M323" s="183"/>
      <c r="N323" s="184"/>
      <c r="O323" s="184"/>
      <c r="P323" s="184"/>
      <c r="Q323" s="184"/>
      <c r="R323" s="184"/>
      <c r="S323" s="184"/>
      <c r="T323" s="185"/>
      <c r="U323" s="14"/>
      <c r="V323" s="14"/>
      <c r="W323" s="14"/>
      <c r="X323" s="14"/>
      <c r="Y323" s="14"/>
      <c r="Z323" s="14"/>
      <c r="AA323" s="14"/>
      <c r="AB323" s="14"/>
      <c r="AC323" s="14"/>
      <c r="AD323" s="14"/>
      <c r="AE323" s="14"/>
      <c r="AT323" s="180" t="s">
        <v>156</v>
      </c>
      <c r="AU323" s="180" t="s">
        <v>89</v>
      </c>
      <c r="AV323" s="14" t="s">
        <v>151</v>
      </c>
      <c r="AW323" s="14" t="s">
        <v>4</v>
      </c>
      <c r="AX323" s="14" t="s">
        <v>87</v>
      </c>
      <c r="AY323" s="180" t="s">
        <v>142</v>
      </c>
    </row>
    <row r="324" s="2" customFormat="1" ht="24" customHeight="1">
      <c r="A324" s="33"/>
      <c r="B324" s="158"/>
      <c r="C324" s="159" t="s">
        <v>1939</v>
      </c>
      <c r="D324" s="159" t="s">
        <v>145</v>
      </c>
      <c r="E324" s="160" t="s">
        <v>1940</v>
      </c>
      <c r="F324" s="161" t="s">
        <v>1941</v>
      </c>
      <c r="G324" s="162" t="s">
        <v>228</v>
      </c>
      <c r="H324" s="163">
        <v>5</v>
      </c>
      <c r="I324" s="164">
        <v>268</v>
      </c>
      <c r="J324" s="164">
        <f>ROUND(I324*H324,2)</f>
        <v>1340</v>
      </c>
      <c r="K324" s="161" t="s">
        <v>316</v>
      </c>
      <c r="L324" s="34"/>
      <c r="M324" s="165" t="s">
        <v>3</v>
      </c>
      <c r="N324" s="166" t="s">
        <v>52</v>
      </c>
      <c r="O324" s="167">
        <v>0.87</v>
      </c>
      <c r="P324" s="167">
        <f>O324*H324</f>
        <v>4.3499999999999996</v>
      </c>
      <c r="Q324" s="167">
        <v>0</v>
      </c>
      <c r="R324" s="167">
        <f>Q324*H324</f>
        <v>0</v>
      </c>
      <c r="S324" s="167">
        <v>0</v>
      </c>
      <c r="T324" s="168">
        <f>S324*H324</f>
        <v>0</v>
      </c>
      <c r="U324" s="33"/>
      <c r="V324" s="33"/>
      <c r="W324" s="33"/>
      <c r="X324" s="33"/>
      <c r="Y324" s="33"/>
      <c r="Z324" s="33"/>
      <c r="AA324" s="33"/>
      <c r="AB324" s="33"/>
      <c r="AC324" s="33"/>
      <c r="AD324" s="33"/>
      <c r="AE324" s="33"/>
      <c r="AR324" s="169" t="s">
        <v>501</v>
      </c>
      <c r="AT324" s="169" t="s">
        <v>145</v>
      </c>
      <c r="AU324" s="169" t="s">
        <v>89</v>
      </c>
      <c r="AY324" s="19" t="s">
        <v>142</v>
      </c>
      <c r="BE324" s="170">
        <f>IF(N324="základní",J324,0)</f>
        <v>0</v>
      </c>
      <c r="BF324" s="170">
        <f>IF(N324="snížená",J324,0)</f>
        <v>0</v>
      </c>
      <c r="BG324" s="170">
        <f>IF(N324="zákl. přenesená",J324,0)</f>
        <v>1340</v>
      </c>
      <c r="BH324" s="170">
        <f>IF(N324="sníž. přenesená",J324,0)</f>
        <v>0</v>
      </c>
      <c r="BI324" s="170">
        <f>IF(N324="nulová",J324,0)</f>
        <v>0</v>
      </c>
      <c r="BJ324" s="19" t="s">
        <v>151</v>
      </c>
      <c r="BK324" s="170">
        <f>ROUND(I324*H324,2)</f>
        <v>1340</v>
      </c>
      <c r="BL324" s="19" t="s">
        <v>501</v>
      </c>
      <c r="BM324" s="169" t="s">
        <v>1942</v>
      </c>
    </row>
    <row r="325" s="2" customFormat="1">
      <c r="A325" s="33"/>
      <c r="B325" s="34"/>
      <c r="C325" s="33"/>
      <c r="D325" s="172" t="s">
        <v>318</v>
      </c>
      <c r="E325" s="33"/>
      <c r="F325" s="186" t="s">
        <v>1943</v>
      </c>
      <c r="G325" s="33"/>
      <c r="H325" s="33"/>
      <c r="I325" s="33"/>
      <c r="J325" s="33"/>
      <c r="K325" s="33"/>
      <c r="L325" s="34"/>
      <c r="M325" s="187"/>
      <c r="N325" s="188"/>
      <c r="O325" s="67"/>
      <c r="P325" s="67"/>
      <c r="Q325" s="67"/>
      <c r="R325" s="67"/>
      <c r="S325" s="67"/>
      <c r="T325" s="68"/>
      <c r="U325" s="33"/>
      <c r="V325" s="33"/>
      <c r="W325" s="33"/>
      <c r="X325" s="33"/>
      <c r="Y325" s="33"/>
      <c r="Z325" s="33"/>
      <c r="AA325" s="33"/>
      <c r="AB325" s="33"/>
      <c r="AC325" s="33"/>
      <c r="AD325" s="33"/>
      <c r="AE325" s="33"/>
      <c r="AT325" s="19" t="s">
        <v>318</v>
      </c>
      <c r="AU325" s="19" t="s">
        <v>89</v>
      </c>
    </row>
    <row r="326" s="13" customFormat="1">
      <c r="A326" s="13"/>
      <c r="B326" s="171"/>
      <c r="C326" s="13"/>
      <c r="D326" s="172" t="s">
        <v>156</v>
      </c>
      <c r="E326" s="173" t="s">
        <v>3</v>
      </c>
      <c r="F326" s="174" t="s">
        <v>1944</v>
      </c>
      <c r="G326" s="13"/>
      <c r="H326" s="175">
        <v>5</v>
      </c>
      <c r="I326" s="13"/>
      <c r="J326" s="13"/>
      <c r="K326" s="13"/>
      <c r="L326" s="171"/>
      <c r="M326" s="176"/>
      <c r="N326" s="177"/>
      <c r="O326" s="177"/>
      <c r="P326" s="177"/>
      <c r="Q326" s="177"/>
      <c r="R326" s="177"/>
      <c r="S326" s="177"/>
      <c r="T326" s="178"/>
      <c r="U326" s="13"/>
      <c r="V326" s="13"/>
      <c r="W326" s="13"/>
      <c r="X326" s="13"/>
      <c r="Y326" s="13"/>
      <c r="Z326" s="13"/>
      <c r="AA326" s="13"/>
      <c r="AB326" s="13"/>
      <c r="AC326" s="13"/>
      <c r="AD326" s="13"/>
      <c r="AE326" s="13"/>
      <c r="AT326" s="173" t="s">
        <v>156</v>
      </c>
      <c r="AU326" s="173" t="s">
        <v>89</v>
      </c>
      <c r="AV326" s="13" t="s">
        <v>89</v>
      </c>
      <c r="AW326" s="13" t="s">
        <v>41</v>
      </c>
      <c r="AX326" s="13" t="s">
        <v>79</v>
      </c>
      <c r="AY326" s="173" t="s">
        <v>142</v>
      </c>
    </row>
    <row r="327" s="14" customFormat="1">
      <c r="A327" s="14"/>
      <c r="B327" s="179"/>
      <c r="C327" s="14"/>
      <c r="D327" s="172" t="s">
        <v>156</v>
      </c>
      <c r="E327" s="180" t="s">
        <v>3</v>
      </c>
      <c r="F327" s="181" t="s">
        <v>158</v>
      </c>
      <c r="G327" s="14"/>
      <c r="H327" s="182">
        <v>5</v>
      </c>
      <c r="I327" s="14"/>
      <c r="J327" s="14"/>
      <c r="K327" s="14"/>
      <c r="L327" s="179"/>
      <c r="M327" s="183"/>
      <c r="N327" s="184"/>
      <c r="O327" s="184"/>
      <c r="P327" s="184"/>
      <c r="Q327" s="184"/>
      <c r="R327" s="184"/>
      <c r="S327" s="184"/>
      <c r="T327" s="185"/>
      <c r="U327" s="14"/>
      <c r="V327" s="14"/>
      <c r="W327" s="14"/>
      <c r="X327" s="14"/>
      <c r="Y327" s="14"/>
      <c r="Z327" s="14"/>
      <c r="AA327" s="14"/>
      <c r="AB327" s="14"/>
      <c r="AC327" s="14"/>
      <c r="AD327" s="14"/>
      <c r="AE327" s="14"/>
      <c r="AT327" s="180" t="s">
        <v>156</v>
      </c>
      <c r="AU327" s="180" t="s">
        <v>89</v>
      </c>
      <c r="AV327" s="14" t="s">
        <v>151</v>
      </c>
      <c r="AW327" s="14" t="s">
        <v>4</v>
      </c>
      <c r="AX327" s="14" t="s">
        <v>87</v>
      </c>
      <c r="AY327" s="180" t="s">
        <v>142</v>
      </c>
    </row>
    <row r="328" s="2" customFormat="1" ht="16.5" customHeight="1">
      <c r="A328" s="33"/>
      <c r="B328" s="158"/>
      <c r="C328" s="159" t="s">
        <v>1945</v>
      </c>
      <c r="D328" s="159" t="s">
        <v>145</v>
      </c>
      <c r="E328" s="160" t="s">
        <v>1946</v>
      </c>
      <c r="F328" s="161" t="s">
        <v>1947</v>
      </c>
      <c r="G328" s="162" t="s">
        <v>228</v>
      </c>
      <c r="H328" s="163">
        <v>5</v>
      </c>
      <c r="I328" s="164">
        <v>73.099999999999994</v>
      </c>
      <c r="J328" s="164">
        <f>ROUND(I328*H328,2)</f>
        <v>365.5</v>
      </c>
      <c r="K328" s="161" t="s">
        <v>316</v>
      </c>
      <c r="L328" s="34"/>
      <c r="M328" s="165" t="s">
        <v>3</v>
      </c>
      <c r="N328" s="166" t="s">
        <v>52</v>
      </c>
      <c r="O328" s="167">
        <v>0.19600000000000001</v>
      </c>
      <c r="P328" s="167">
        <f>O328*H328</f>
        <v>0.97999999999999998</v>
      </c>
      <c r="Q328" s="167">
        <v>0.00083000000000000001</v>
      </c>
      <c r="R328" s="167">
        <f>Q328*H328</f>
        <v>0.00415</v>
      </c>
      <c r="S328" s="167">
        <v>0</v>
      </c>
      <c r="T328" s="168">
        <f>S328*H328</f>
        <v>0</v>
      </c>
      <c r="U328" s="33"/>
      <c r="V328" s="33"/>
      <c r="W328" s="33"/>
      <c r="X328" s="33"/>
      <c r="Y328" s="33"/>
      <c r="Z328" s="33"/>
      <c r="AA328" s="33"/>
      <c r="AB328" s="33"/>
      <c r="AC328" s="33"/>
      <c r="AD328" s="33"/>
      <c r="AE328" s="33"/>
      <c r="AR328" s="169" t="s">
        <v>501</v>
      </c>
      <c r="AT328" s="169" t="s">
        <v>145</v>
      </c>
      <c r="AU328" s="169" t="s">
        <v>89</v>
      </c>
      <c r="AY328" s="19" t="s">
        <v>142</v>
      </c>
      <c r="BE328" s="170">
        <f>IF(N328="základní",J328,0)</f>
        <v>0</v>
      </c>
      <c r="BF328" s="170">
        <f>IF(N328="snížená",J328,0)</f>
        <v>0</v>
      </c>
      <c r="BG328" s="170">
        <f>IF(N328="zákl. přenesená",J328,0)</f>
        <v>365.5</v>
      </c>
      <c r="BH328" s="170">
        <f>IF(N328="sníž. přenesená",J328,0)</f>
        <v>0</v>
      </c>
      <c r="BI328" s="170">
        <f>IF(N328="nulová",J328,0)</f>
        <v>0</v>
      </c>
      <c r="BJ328" s="19" t="s">
        <v>151</v>
      </c>
      <c r="BK328" s="170">
        <f>ROUND(I328*H328,2)</f>
        <v>365.5</v>
      </c>
      <c r="BL328" s="19" t="s">
        <v>501</v>
      </c>
      <c r="BM328" s="169" t="s">
        <v>1948</v>
      </c>
    </row>
    <row r="329" s="13" customFormat="1">
      <c r="A329" s="13"/>
      <c r="B329" s="171"/>
      <c r="C329" s="13"/>
      <c r="D329" s="172" t="s">
        <v>156</v>
      </c>
      <c r="E329" s="173" t="s">
        <v>3</v>
      </c>
      <c r="F329" s="174" t="s">
        <v>1944</v>
      </c>
      <c r="G329" s="13"/>
      <c r="H329" s="175">
        <v>5</v>
      </c>
      <c r="I329" s="13"/>
      <c r="J329" s="13"/>
      <c r="K329" s="13"/>
      <c r="L329" s="171"/>
      <c r="M329" s="176"/>
      <c r="N329" s="177"/>
      <c r="O329" s="177"/>
      <c r="P329" s="177"/>
      <c r="Q329" s="177"/>
      <c r="R329" s="177"/>
      <c r="S329" s="177"/>
      <c r="T329" s="178"/>
      <c r="U329" s="13"/>
      <c r="V329" s="13"/>
      <c r="W329" s="13"/>
      <c r="X329" s="13"/>
      <c r="Y329" s="13"/>
      <c r="Z329" s="13"/>
      <c r="AA329" s="13"/>
      <c r="AB329" s="13"/>
      <c r="AC329" s="13"/>
      <c r="AD329" s="13"/>
      <c r="AE329" s="13"/>
      <c r="AT329" s="173" t="s">
        <v>156</v>
      </c>
      <c r="AU329" s="173" t="s">
        <v>89</v>
      </c>
      <c r="AV329" s="13" t="s">
        <v>89</v>
      </c>
      <c r="AW329" s="13" t="s">
        <v>41</v>
      </c>
      <c r="AX329" s="13" t="s">
        <v>79</v>
      </c>
      <c r="AY329" s="173" t="s">
        <v>142</v>
      </c>
    </row>
    <row r="330" s="14" customFormat="1">
      <c r="A330" s="14"/>
      <c r="B330" s="179"/>
      <c r="C330" s="14"/>
      <c r="D330" s="172" t="s">
        <v>156</v>
      </c>
      <c r="E330" s="180" t="s">
        <v>3</v>
      </c>
      <c r="F330" s="181" t="s">
        <v>158</v>
      </c>
      <c r="G330" s="14"/>
      <c r="H330" s="182">
        <v>5</v>
      </c>
      <c r="I330" s="14"/>
      <c r="J330" s="14"/>
      <c r="K330" s="14"/>
      <c r="L330" s="179"/>
      <c r="M330" s="183"/>
      <c r="N330" s="184"/>
      <c r="O330" s="184"/>
      <c r="P330" s="184"/>
      <c r="Q330" s="184"/>
      <c r="R330" s="184"/>
      <c r="S330" s="184"/>
      <c r="T330" s="185"/>
      <c r="U330" s="14"/>
      <c r="V330" s="14"/>
      <c r="W330" s="14"/>
      <c r="X330" s="14"/>
      <c r="Y330" s="14"/>
      <c r="Z330" s="14"/>
      <c r="AA330" s="14"/>
      <c r="AB330" s="14"/>
      <c r="AC330" s="14"/>
      <c r="AD330" s="14"/>
      <c r="AE330" s="14"/>
      <c r="AT330" s="180" t="s">
        <v>156</v>
      </c>
      <c r="AU330" s="180" t="s">
        <v>89</v>
      </c>
      <c r="AV330" s="14" t="s">
        <v>151</v>
      </c>
      <c r="AW330" s="14" t="s">
        <v>4</v>
      </c>
      <c r="AX330" s="14" t="s">
        <v>87</v>
      </c>
      <c r="AY330" s="180" t="s">
        <v>142</v>
      </c>
    </row>
    <row r="331" s="2" customFormat="1" ht="16.5" customHeight="1">
      <c r="A331" s="33"/>
      <c r="B331" s="158"/>
      <c r="C331" s="159" t="s">
        <v>1949</v>
      </c>
      <c r="D331" s="159" t="s">
        <v>145</v>
      </c>
      <c r="E331" s="160" t="s">
        <v>1950</v>
      </c>
      <c r="F331" s="161" t="s">
        <v>1951</v>
      </c>
      <c r="G331" s="162" t="s">
        <v>228</v>
      </c>
      <c r="H331" s="163">
        <v>200</v>
      </c>
      <c r="I331" s="164">
        <v>11.699999999999999</v>
      </c>
      <c r="J331" s="164">
        <f>ROUND(I331*H331,2)</f>
        <v>2340</v>
      </c>
      <c r="K331" s="161" t="s">
        <v>316</v>
      </c>
      <c r="L331" s="34"/>
      <c r="M331" s="165" t="s">
        <v>3</v>
      </c>
      <c r="N331" s="166" t="s">
        <v>52</v>
      </c>
      <c r="O331" s="167">
        <v>0.023</v>
      </c>
      <c r="P331" s="167">
        <f>O331*H331</f>
        <v>4.5999999999999996</v>
      </c>
      <c r="Q331" s="167">
        <v>6.9999999999999994E-05</v>
      </c>
      <c r="R331" s="167">
        <f>Q331*H331</f>
        <v>0.013999999999999999</v>
      </c>
      <c r="S331" s="167">
        <v>0</v>
      </c>
      <c r="T331" s="168">
        <f>S331*H331</f>
        <v>0</v>
      </c>
      <c r="U331" s="33"/>
      <c r="V331" s="33"/>
      <c r="W331" s="33"/>
      <c r="X331" s="33"/>
      <c r="Y331" s="33"/>
      <c r="Z331" s="33"/>
      <c r="AA331" s="33"/>
      <c r="AB331" s="33"/>
      <c r="AC331" s="33"/>
      <c r="AD331" s="33"/>
      <c r="AE331" s="33"/>
      <c r="AR331" s="169" t="s">
        <v>501</v>
      </c>
      <c r="AT331" s="169" t="s">
        <v>145</v>
      </c>
      <c r="AU331" s="169" t="s">
        <v>89</v>
      </c>
      <c r="AY331" s="19" t="s">
        <v>142</v>
      </c>
      <c r="BE331" s="170">
        <f>IF(N331="základní",J331,0)</f>
        <v>0</v>
      </c>
      <c r="BF331" s="170">
        <f>IF(N331="snížená",J331,0)</f>
        <v>0</v>
      </c>
      <c r="BG331" s="170">
        <f>IF(N331="zákl. přenesená",J331,0)</f>
        <v>2340</v>
      </c>
      <c r="BH331" s="170">
        <f>IF(N331="sníž. přenesená",J331,0)</f>
        <v>0</v>
      </c>
      <c r="BI331" s="170">
        <f>IF(N331="nulová",J331,0)</f>
        <v>0</v>
      </c>
      <c r="BJ331" s="19" t="s">
        <v>151</v>
      </c>
      <c r="BK331" s="170">
        <f>ROUND(I331*H331,2)</f>
        <v>2340</v>
      </c>
      <c r="BL331" s="19" t="s">
        <v>501</v>
      </c>
      <c r="BM331" s="169" t="s">
        <v>1952</v>
      </c>
    </row>
    <row r="332" s="13" customFormat="1">
      <c r="A332" s="13"/>
      <c r="B332" s="171"/>
      <c r="C332" s="13"/>
      <c r="D332" s="172" t="s">
        <v>156</v>
      </c>
      <c r="E332" s="173" t="s">
        <v>3</v>
      </c>
      <c r="F332" s="174" t="s">
        <v>1953</v>
      </c>
      <c r="G332" s="13"/>
      <c r="H332" s="175">
        <v>200</v>
      </c>
      <c r="I332" s="13"/>
      <c r="J332" s="13"/>
      <c r="K332" s="13"/>
      <c r="L332" s="171"/>
      <c r="M332" s="176"/>
      <c r="N332" s="177"/>
      <c r="O332" s="177"/>
      <c r="P332" s="177"/>
      <c r="Q332" s="177"/>
      <c r="R332" s="177"/>
      <c r="S332" s="177"/>
      <c r="T332" s="178"/>
      <c r="U332" s="13"/>
      <c r="V332" s="13"/>
      <c r="W332" s="13"/>
      <c r="X332" s="13"/>
      <c r="Y332" s="13"/>
      <c r="Z332" s="13"/>
      <c r="AA332" s="13"/>
      <c r="AB332" s="13"/>
      <c r="AC332" s="13"/>
      <c r="AD332" s="13"/>
      <c r="AE332" s="13"/>
      <c r="AT332" s="173" t="s">
        <v>156</v>
      </c>
      <c r="AU332" s="173" t="s">
        <v>89</v>
      </c>
      <c r="AV332" s="13" t="s">
        <v>89</v>
      </c>
      <c r="AW332" s="13" t="s">
        <v>41</v>
      </c>
      <c r="AX332" s="13" t="s">
        <v>79</v>
      </c>
      <c r="AY332" s="173" t="s">
        <v>142</v>
      </c>
    </row>
    <row r="333" s="14" customFormat="1">
      <c r="A333" s="14"/>
      <c r="B333" s="179"/>
      <c r="C333" s="14"/>
      <c r="D333" s="172" t="s">
        <v>156</v>
      </c>
      <c r="E333" s="180" t="s">
        <v>3</v>
      </c>
      <c r="F333" s="181" t="s">
        <v>158</v>
      </c>
      <c r="G333" s="14"/>
      <c r="H333" s="182">
        <v>200</v>
      </c>
      <c r="I333" s="14"/>
      <c r="J333" s="14"/>
      <c r="K333" s="14"/>
      <c r="L333" s="179"/>
      <c r="M333" s="189"/>
      <c r="N333" s="190"/>
      <c r="O333" s="190"/>
      <c r="P333" s="190"/>
      <c r="Q333" s="190"/>
      <c r="R333" s="190"/>
      <c r="S333" s="190"/>
      <c r="T333" s="191"/>
      <c r="U333" s="14"/>
      <c r="V333" s="14"/>
      <c r="W333" s="14"/>
      <c r="X333" s="14"/>
      <c r="Y333" s="14"/>
      <c r="Z333" s="14"/>
      <c r="AA333" s="14"/>
      <c r="AB333" s="14"/>
      <c r="AC333" s="14"/>
      <c r="AD333" s="14"/>
      <c r="AE333" s="14"/>
      <c r="AT333" s="180" t="s">
        <v>156</v>
      </c>
      <c r="AU333" s="180" t="s">
        <v>89</v>
      </c>
      <c r="AV333" s="14" t="s">
        <v>151</v>
      </c>
      <c r="AW333" s="14" t="s">
        <v>4</v>
      </c>
      <c r="AX333" s="14" t="s">
        <v>87</v>
      </c>
      <c r="AY333" s="180" t="s">
        <v>142</v>
      </c>
    </row>
    <row r="334" s="2" customFormat="1" ht="6.96" customHeight="1">
      <c r="A334" s="33"/>
      <c r="B334" s="50"/>
      <c r="C334" s="51"/>
      <c r="D334" s="51"/>
      <c r="E334" s="51"/>
      <c r="F334" s="51"/>
      <c r="G334" s="51"/>
      <c r="H334" s="51"/>
      <c r="I334" s="51"/>
      <c r="J334" s="51"/>
      <c r="K334" s="51"/>
      <c r="L334" s="34"/>
      <c r="M334" s="33"/>
      <c r="O334" s="33"/>
      <c r="P334" s="33"/>
      <c r="Q334" s="33"/>
      <c r="R334" s="33"/>
      <c r="S334" s="33"/>
      <c r="T334" s="33"/>
      <c r="U334" s="33"/>
      <c r="V334" s="33"/>
      <c r="W334" s="33"/>
      <c r="X334" s="33"/>
      <c r="Y334" s="33"/>
      <c r="Z334" s="33"/>
      <c r="AA334" s="33"/>
      <c r="AB334" s="33"/>
      <c r="AC334" s="33"/>
      <c r="AD334" s="33"/>
      <c r="AE334" s="33"/>
    </row>
  </sheetData>
  <autoFilter ref="C91:K333"/>
  <mergeCells count="8">
    <mergeCell ref="E7:H7"/>
    <mergeCell ref="E9:H9"/>
    <mergeCell ref="E27:H27"/>
    <mergeCell ref="E48:H48"/>
    <mergeCell ref="E50:H50"/>
    <mergeCell ref="E82:H82"/>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33" style="216" customWidth="1"/>
    <col min="2" max="2" width="1.664063" style="216" customWidth="1"/>
    <col min="3" max="4" width="5" style="216" customWidth="1"/>
    <col min="5" max="5" width="11.67" style="216" customWidth="1"/>
    <col min="6" max="6" width="9.17" style="216" customWidth="1"/>
    <col min="7" max="7" width="5" style="216" customWidth="1"/>
    <col min="8" max="8" width="77.83" style="216" customWidth="1"/>
    <col min="9" max="10" width="20" style="216" customWidth="1"/>
    <col min="11" max="11" width="1.664063" style="216" customWidth="1"/>
  </cols>
  <sheetData>
    <row r="1" s="1" customFormat="1" ht="37.5" customHeight="1"/>
    <row r="2" s="1" customFormat="1" ht="7.5" customHeight="1">
      <c r="B2" s="217"/>
      <c r="C2" s="218"/>
      <c r="D2" s="218"/>
      <c r="E2" s="218"/>
      <c r="F2" s="218"/>
      <c r="G2" s="218"/>
      <c r="H2" s="218"/>
      <c r="I2" s="218"/>
      <c r="J2" s="218"/>
      <c r="K2" s="219"/>
    </row>
    <row r="3" s="16" customFormat="1" ht="45" customHeight="1">
      <c r="B3" s="220"/>
      <c r="C3" s="221" t="s">
        <v>1954</v>
      </c>
      <c r="D3" s="221"/>
      <c r="E3" s="221"/>
      <c r="F3" s="221"/>
      <c r="G3" s="221"/>
      <c r="H3" s="221"/>
      <c r="I3" s="221"/>
      <c r="J3" s="221"/>
      <c r="K3" s="222"/>
    </row>
    <row r="4" s="1" customFormat="1" ht="25.5" customHeight="1">
      <c r="B4" s="223"/>
      <c r="C4" s="224" t="s">
        <v>1955</v>
      </c>
      <c r="D4" s="224"/>
      <c r="E4" s="224"/>
      <c r="F4" s="224"/>
      <c r="G4" s="224"/>
      <c r="H4" s="224"/>
      <c r="I4" s="224"/>
      <c r="J4" s="224"/>
      <c r="K4" s="225"/>
    </row>
    <row r="5" s="1" customFormat="1" ht="5.25" customHeight="1">
      <c r="B5" s="223"/>
      <c r="C5" s="226"/>
      <c r="D5" s="226"/>
      <c r="E5" s="226"/>
      <c r="F5" s="226"/>
      <c r="G5" s="226"/>
      <c r="H5" s="226"/>
      <c r="I5" s="226"/>
      <c r="J5" s="226"/>
      <c r="K5" s="225"/>
    </row>
    <row r="6" s="1" customFormat="1" ht="15" customHeight="1">
      <c r="B6" s="223"/>
      <c r="C6" s="227" t="s">
        <v>1956</v>
      </c>
      <c r="D6" s="227"/>
      <c r="E6" s="227"/>
      <c r="F6" s="227"/>
      <c r="G6" s="227"/>
      <c r="H6" s="227"/>
      <c r="I6" s="227"/>
      <c r="J6" s="227"/>
      <c r="K6" s="225"/>
    </row>
    <row r="7" s="1" customFormat="1" ht="15" customHeight="1">
      <c r="B7" s="228"/>
      <c r="C7" s="227" t="s">
        <v>1957</v>
      </c>
      <c r="D7" s="227"/>
      <c r="E7" s="227"/>
      <c r="F7" s="227"/>
      <c r="G7" s="227"/>
      <c r="H7" s="227"/>
      <c r="I7" s="227"/>
      <c r="J7" s="227"/>
      <c r="K7" s="225"/>
    </row>
    <row r="8" s="1" customFormat="1" ht="12.75" customHeight="1">
      <c r="B8" s="228"/>
      <c r="C8" s="227"/>
      <c r="D8" s="227"/>
      <c r="E8" s="227"/>
      <c r="F8" s="227"/>
      <c r="G8" s="227"/>
      <c r="H8" s="227"/>
      <c r="I8" s="227"/>
      <c r="J8" s="227"/>
      <c r="K8" s="225"/>
    </row>
    <row r="9" s="1" customFormat="1" ht="15" customHeight="1">
      <c r="B9" s="228"/>
      <c r="C9" s="227" t="s">
        <v>1958</v>
      </c>
      <c r="D9" s="227"/>
      <c r="E9" s="227"/>
      <c r="F9" s="227"/>
      <c r="G9" s="227"/>
      <c r="H9" s="227"/>
      <c r="I9" s="227"/>
      <c r="J9" s="227"/>
      <c r="K9" s="225"/>
    </row>
    <row r="10" s="1" customFormat="1" ht="15" customHeight="1">
      <c r="B10" s="228"/>
      <c r="C10" s="227"/>
      <c r="D10" s="227" t="s">
        <v>1959</v>
      </c>
      <c r="E10" s="227"/>
      <c r="F10" s="227"/>
      <c r="G10" s="227"/>
      <c r="H10" s="227"/>
      <c r="I10" s="227"/>
      <c r="J10" s="227"/>
      <c r="K10" s="225"/>
    </row>
    <row r="11" s="1" customFormat="1" ht="15" customHeight="1">
      <c r="B11" s="228"/>
      <c r="C11" s="229"/>
      <c r="D11" s="227" t="s">
        <v>1960</v>
      </c>
      <c r="E11" s="227"/>
      <c r="F11" s="227"/>
      <c r="G11" s="227"/>
      <c r="H11" s="227"/>
      <c r="I11" s="227"/>
      <c r="J11" s="227"/>
      <c r="K11" s="225"/>
    </row>
    <row r="12" s="1" customFormat="1" ht="15" customHeight="1">
      <c r="B12" s="228"/>
      <c r="C12" s="229"/>
      <c r="D12" s="227"/>
      <c r="E12" s="227"/>
      <c r="F12" s="227"/>
      <c r="G12" s="227"/>
      <c r="H12" s="227"/>
      <c r="I12" s="227"/>
      <c r="J12" s="227"/>
      <c r="K12" s="225"/>
    </row>
    <row r="13" s="1" customFormat="1" ht="15" customHeight="1">
      <c r="B13" s="228"/>
      <c r="C13" s="229"/>
      <c r="D13" s="230" t="s">
        <v>1961</v>
      </c>
      <c r="E13" s="227"/>
      <c r="F13" s="227"/>
      <c r="G13" s="227"/>
      <c r="H13" s="227"/>
      <c r="I13" s="227"/>
      <c r="J13" s="227"/>
      <c r="K13" s="225"/>
    </row>
    <row r="14" s="1" customFormat="1" ht="12.75" customHeight="1">
      <c r="B14" s="228"/>
      <c r="C14" s="229"/>
      <c r="D14" s="229"/>
      <c r="E14" s="229"/>
      <c r="F14" s="229"/>
      <c r="G14" s="229"/>
      <c r="H14" s="229"/>
      <c r="I14" s="229"/>
      <c r="J14" s="229"/>
      <c r="K14" s="225"/>
    </row>
    <row r="15" s="1" customFormat="1" ht="15" customHeight="1">
      <c r="B15" s="228"/>
      <c r="C15" s="229"/>
      <c r="D15" s="227" t="s">
        <v>1962</v>
      </c>
      <c r="E15" s="227"/>
      <c r="F15" s="227"/>
      <c r="G15" s="227"/>
      <c r="H15" s="227"/>
      <c r="I15" s="227"/>
      <c r="J15" s="227"/>
      <c r="K15" s="225"/>
    </row>
    <row r="16" s="1" customFormat="1" ht="15" customHeight="1">
      <c r="B16" s="228"/>
      <c r="C16" s="229"/>
      <c r="D16" s="227" t="s">
        <v>1963</v>
      </c>
      <c r="E16" s="227"/>
      <c r="F16" s="227"/>
      <c r="G16" s="227"/>
      <c r="H16" s="227"/>
      <c r="I16" s="227"/>
      <c r="J16" s="227"/>
      <c r="K16" s="225"/>
    </row>
    <row r="17" s="1" customFormat="1" ht="15" customHeight="1">
      <c r="B17" s="228"/>
      <c r="C17" s="229"/>
      <c r="D17" s="227" t="s">
        <v>1964</v>
      </c>
      <c r="E17" s="227"/>
      <c r="F17" s="227"/>
      <c r="G17" s="227"/>
      <c r="H17" s="227"/>
      <c r="I17" s="227"/>
      <c r="J17" s="227"/>
      <c r="K17" s="225"/>
    </row>
    <row r="18" s="1" customFormat="1" ht="15" customHeight="1">
      <c r="B18" s="228"/>
      <c r="C18" s="229"/>
      <c r="D18" s="229"/>
      <c r="E18" s="231" t="s">
        <v>86</v>
      </c>
      <c r="F18" s="227" t="s">
        <v>1965</v>
      </c>
      <c r="G18" s="227"/>
      <c r="H18" s="227"/>
      <c r="I18" s="227"/>
      <c r="J18" s="227"/>
      <c r="K18" s="225"/>
    </row>
    <row r="19" s="1" customFormat="1" ht="15" customHeight="1">
      <c r="B19" s="228"/>
      <c r="C19" s="229"/>
      <c r="D19" s="229"/>
      <c r="E19" s="231" t="s">
        <v>1966</v>
      </c>
      <c r="F19" s="227" t="s">
        <v>1967</v>
      </c>
      <c r="G19" s="227"/>
      <c r="H19" s="227"/>
      <c r="I19" s="227"/>
      <c r="J19" s="227"/>
      <c r="K19" s="225"/>
    </row>
    <row r="20" s="1" customFormat="1" ht="15" customHeight="1">
      <c r="B20" s="228"/>
      <c r="C20" s="229"/>
      <c r="D20" s="229"/>
      <c r="E20" s="231" t="s">
        <v>1968</v>
      </c>
      <c r="F20" s="227" t="s">
        <v>1969</v>
      </c>
      <c r="G20" s="227"/>
      <c r="H20" s="227"/>
      <c r="I20" s="227"/>
      <c r="J20" s="227"/>
      <c r="K20" s="225"/>
    </row>
    <row r="21" s="1" customFormat="1" ht="15" customHeight="1">
      <c r="B21" s="228"/>
      <c r="C21" s="229"/>
      <c r="D21" s="229"/>
      <c r="E21" s="231" t="s">
        <v>1970</v>
      </c>
      <c r="F21" s="227" t="s">
        <v>1971</v>
      </c>
      <c r="G21" s="227"/>
      <c r="H21" s="227"/>
      <c r="I21" s="227"/>
      <c r="J21" s="227"/>
      <c r="K21" s="225"/>
    </row>
    <row r="22" s="1" customFormat="1" ht="15" customHeight="1">
      <c r="B22" s="228"/>
      <c r="C22" s="229"/>
      <c r="D22" s="229"/>
      <c r="E22" s="231" t="s">
        <v>1972</v>
      </c>
      <c r="F22" s="227" t="s">
        <v>1973</v>
      </c>
      <c r="G22" s="227"/>
      <c r="H22" s="227"/>
      <c r="I22" s="227"/>
      <c r="J22" s="227"/>
      <c r="K22" s="225"/>
    </row>
    <row r="23" s="1" customFormat="1" ht="15" customHeight="1">
      <c r="B23" s="228"/>
      <c r="C23" s="229"/>
      <c r="D23" s="229"/>
      <c r="E23" s="231" t="s">
        <v>1974</v>
      </c>
      <c r="F23" s="227" t="s">
        <v>1975</v>
      </c>
      <c r="G23" s="227"/>
      <c r="H23" s="227"/>
      <c r="I23" s="227"/>
      <c r="J23" s="227"/>
      <c r="K23" s="225"/>
    </row>
    <row r="24" s="1" customFormat="1" ht="12.75" customHeight="1">
      <c r="B24" s="228"/>
      <c r="C24" s="229"/>
      <c r="D24" s="229"/>
      <c r="E24" s="229"/>
      <c r="F24" s="229"/>
      <c r="G24" s="229"/>
      <c r="H24" s="229"/>
      <c r="I24" s="229"/>
      <c r="J24" s="229"/>
      <c r="K24" s="225"/>
    </row>
    <row r="25" s="1" customFormat="1" ht="15" customHeight="1">
      <c r="B25" s="228"/>
      <c r="C25" s="227" t="s">
        <v>1976</v>
      </c>
      <c r="D25" s="227"/>
      <c r="E25" s="227"/>
      <c r="F25" s="227"/>
      <c r="G25" s="227"/>
      <c r="H25" s="227"/>
      <c r="I25" s="227"/>
      <c r="J25" s="227"/>
      <c r="K25" s="225"/>
    </row>
    <row r="26" s="1" customFormat="1" ht="15" customHeight="1">
      <c r="B26" s="228"/>
      <c r="C26" s="227" t="s">
        <v>1977</v>
      </c>
      <c r="D26" s="227"/>
      <c r="E26" s="227"/>
      <c r="F26" s="227"/>
      <c r="G26" s="227"/>
      <c r="H26" s="227"/>
      <c r="I26" s="227"/>
      <c r="J26" s="227"/>
      <c r="K26" s="225"/>
    </row>
    <row r="27" s="1" customFormat="1" ht="15" customHeight="1">
      <c r="B27" s="228"/>
      <c r="C27" s="227"/>
      <c r="D27" s="227" t="s">
        <v>1978</v>
      </c>
      <c r="E27" s="227"/>
      <c r="F27" s="227"/>
      <c r="G27" s="227"/>
      <c r="H27" s="227"/>
      <c r="I27" s="227"/>
      <c r="J27" s="227"/>
      <c r="K27" s="225"/>
    </row>
    <row r="28" s="1" customFormat="1" ht="15" customHeight="1">
      <c r="B28" s="228"/>
      <c r="C28" s="229"/>
      <c r="D28" s="227" t="s">
        <v>1979</v>
      </c>
      <c r="E28" s="227"/>
      <c r="F28" s="227"/>
      <c r="G28" s="227"/>
      <c r="H28" s="227"/>
      <c r="I28" s="227"/>
      <c r="J28" s="227"/>
      <c r="K28" s="225"/>
    </row>
    <row r="29" s="1" customFormat="1" ht="12.75" customHeight="1">
      <c r="B29" s="228"/>
      <c r="C29" s="229"/>
      <c r="D29" s="229"/>
      <c r="E29" s="229"/>
      <c r="F29" s="229"/>
      <c r="G29" s="229"/>
      <c r="H29" s="229"/>
      <c r="I29" s="229"/>
      <c r="J29" s="229"/>
      <c r="K29" s="225"/>
    </row>
    <row r="30" s="1" customFormat="1" ht="15" customHeight="1">
      <c r="B30" s="228"/>
      <c r="C30" s="229"/>
      <c r="D30" s="227" t="s">
        <v>1980</v>
      </c>
      <c r="E30" s="227"/>
      <c r="F30" s="227"/>
      <c r="G30" s="227"/>
      <c r="H30" s="227"/>
      <c r="I30" s="227"/>
      <c r="J30" s="227"/>
      <c r="K30" s="225"/>
    </row>
    <row r="31" s="1" customFormat="1" ht="15" customHeight="1">
      <c r="B31" s="228"/>
      <c r="C31" s="229"/>
      <c r="D31" s="227" t="s">
        <v>1981</v>
      </c>
      <c r="E31" s="227"/>
      <c r="F31" s="227"/>
      <c r="G31" s="227"/>
      <c r="H31" s="227"/>
      <c r="I31" s="227"/>
      <c r="J31" s="227"/>
      <c r="K31" s="225"/>
    </row>
    <row r="32" s="1" customFormat="1" ht="12.75" customHeight="1">
      <c r="B32" s="228"/>
      <c r="C32" s="229"/>
      <c r="D32" s="229"/>
      <c r="E32" s="229"/>
      <c r="F32" s="229"/>
      <c r="G32" s="229"/>
      <c r="H32" s="229"/>
      <c r="I32" s="229"/>
      <c r="J32" s="229"/>
      <c r="K32" s="225"/>
    </row>
    <row r="33" s="1" customFormat="1" ht="15" customHeight="1">
      <c r="B33" s="228"/>
      <c r="C33" s="229"/>
      <c r="D33" s="227" t="s">
        <v>1982</v>
      </c>
      <c r="E33" s="227"/>
      <c r="F33" s="227"/>
      <c r="G33" s="227"/>
      <c r="H33" s="227"/>
      <c r="I33" s="227"/>
      <c r="J33" s="227"/>
      <c r="K33" s="225"/>
    </row>
    <row r="34" s="1" customFormat="1" ht="15" customHeight="1">
      <c r="B34" s="228"/>
      <c r="C34" s="229"/>
      <c r="D34" s="227" t="s">
        <v>1983</v>
      </c>
      <c r="E34" s="227"/>
      <c r="F34" s="227"/>
      <c r="G34" s="227"/>
      <c r="H34" s="227"/>
      <c r="I34" s="227"/>
      <c r="J34" s="227"/>
      <c r="K34" s="225"/>
    </row>
    <row r="35" s="1" customFormat="1" ht="15" customHeight="1">
      <c r="B35" s="228"/>
      <c r="C35" s="229"/>
      <c r="D35" s="227" t="s">
        <v>1984</v>
      </c>
      <c r="E35" s="227"/>
      <c r="F35" s="227"/>
      <c r="G35" s="227"/>
      <c r="H35" s="227"/>
      <c r="I35" s="227"/>
      <c r="J35" s="227"/>
      <c r="K35" s="225"/>
    </row>
    <row r="36" s="1" customFormat="1" ht="15" customHeight="1">
      <c r="B36" s="228"/>
      <c r="C36" s="229"/>
      <c r="D36" s="227"/>
      <c r="E36" s="230" t="s">
        <v>127</v>
      </c>
      <c r="F36" s="227"/>
      <c r="G36" s="227" t="s">
        <v>1985</v>
      </c>
      <c r="H36" s="227"/>
      <c r="I36" s="227"/>
      <c r="J36" s="227"/>
      <c r="K36" s="225"/>
    </row>
    <row r="37" s="1" customFormat="1" ht="30.75" customHeight="1">
      <c r="B37" s="228"/>
      <c r="C37" s="229"/>
      <c r="D37" s="227"/>
      <c r="E37" s="230" t="s">
        <v>1986</v>
      </c>
      <c r="F37" s="227"/>
      <c r="G37" s="227" t="s">
        <v>1987</v>
      </c>
      <c r="H37" s="227"/>
      <c r="I37" s="227"/>
      <c r="J37" s="227"/>
      <c r="K37" s="225"/>
    </row>
    <row r="38" s="1" customFormat="1" ht="15" customHeight="1">
      <c r="B38" s="228"/>
      <c r="C38" s="229"/>
      <c r="D38" s="227"/>
      <c r="E38" s="230" t="s">
        <v>60</v>
      </c>
      <c r="F38" s="227"/>
      <c r="G38" s="227" t="s">
        <v>1988</v>
      </c>
      <c r="H38" s="227"/>
      <c r="I38" s="227"/>
      <c r="J38" s="227"/>
      <c r="K38" s="225"/>
    </row>
    <row r="39" s="1" customFormat="1" ht="15" customHeight="1">
      <c r="B39" s="228"/>
      <c r="C39" s="229"/>
      <c r="D39" s="227"/>
      <c r="E39" s="230" t="s">
        <v>61</v>
      </c>
      <c r="F39" s="227"/>
      <c r="G39" s="227" t="s">
        <v>1989</v>
      </c>
      <c r="H39" s="227"/>
      <c r="I39" s="227"/>
      <c r="J39" s="227"/>
      <c r="K39" s="225"/>
    </row>
    <row r="40" s="1" customFormat="1" ht="15" customHeight="1">
      <c r="B40" s="228"/>
      <c r="C40" s="229"/>
      <c r="D40" s="227"/>
      <c r="E40" s="230" t="s">
        <v>128</v>
      </c>
      <c r="F40" s="227"/>
      <c r="G40" s="227" t="s">
        <v>1990</v>
      </c>
      <c r="H40" s="227"/>
      <c r="I40" s="227"/>
      <c r="J40" s="227"/>
      <c r="K40" s="225"/>
    </row>
    <row r="41" s="1" customFormat="1" ht="15" customHeight="1">
      <c r="B41" s="228"/>
      <c r="C41" s="229"/>
      <c r="D41" s="227"/>
      <c r="E41" s="230" t="s">
        <v>129</v>
      </c>
      <c r="F41" s="227"/>
      <c r="G41" s="227" t="s">
        <v>1991</v>
      </c>
      <c r="H41" s="227"/>
      <c r="I41" s="227"/>
      <c r="J41" s="227"/>
      <c r="K41" s="225"/>
    </row>
    <row r="42" s="1" customFormat="1" ht="15" customHeight="1">
      <c r="B42" s="228"/>
      <c r="C42" s="229"/>
      <c r="D42" s="227"/>
      <c r="E42" s="230" t="s">
        <v>1992</v>
      </c>
      <c r="F42" s="227"/>
      <c r="G42" s="227" t="s">
        <v>1993</v>
      </c>
      <c r="H42" s="227"/>
      <c r="I42" s="227"/>
      <c r="J42" s="227"/>
      <c r="K42" s="225"/>
    </row>
    <row r="43" s="1" customFormat="1" ht="15" customHeight="1">
      <c r="B43" s="228"/>
      <c r="C43" s="229"/>
      <c r="D43" s="227"/>
      <c r="E43" s="230"/>
      <c r="F43" s="227"/>
      <c r="G43" s="227" t="s">
        <v>1994</v>
      </c>
      <c r="H43" s="227"/>
      <c r="I43" s="227"/>
      <c r="J43" s="227"/>
      <c r="K43" s="225"/>
    </row>
    <row r="44" s="1" customFormat="1" ht="15" customHeight="1">
      <c r="B44" s="228"/>
      <c r="C44" s="229"/>
      <c r="D44" s="227"/>
      <c r="E44" s="230" t="s">
        <v>1995</v>
      </c>
      <c r="F44" s="227"/>
      <c r="G44" s="227" t="s">
        <v>1996</v>
      </c>
      <c r="H44" s="227"/>
      <c r="I44" s="227"/>
      <c r="J44" s="227"/>
      <c r="K44" s="225"/>
    </row>
    <row r="45" s="1" customFormat="1" ht="15" customHeight="1">
      <c r="B45" s="228"/>
      <c r="C45" s="229"/>
      <c r="D45" s="227"/>
      <c r="E45" s="230" t="s">
        <v>131</v>
      </c>
      <c r="F45" s="227"/>
      <c r="G45" s="227" t="s">
        <v>1997</v>
      </c>
      <c r="H45" s="227"/>
      <c r="I45" s="227"/>
      <c r="J45" s="227"/>
      <c r="K45" s="225"/>
    </row>
    <row r="46" s="1" customFormat="1" ht="12.75" customHeight="1">
      <c r="B46" s="228"/>
      <c r="C46" s="229"/>
      <c r="D46" s="227"/>
      <c r="E46" s="227"/>
      <c r="F46" s="227"/>
      <c r="G46" s="227"/>
      <c r="H46" s="227"/>
      <c r="I46" s="227"/>
      <c r="J46" s="227"/>
      <c r="K46" s="225"/>
    </row>
    <row r="47" s="1" customFormat="1" ht="15" customHeight="1">
      <c r="B47" s="228"/>
      <c r="C47" s="229"/>
      <c r="D47" s="227" t="s">
        <v>1998</v>
      </c>
      <c r="E47" s="227"/>
      <c r="F47" s="227"/>
      <c r="G47" s="227"/>
      <c r="H47" s="227"/>
      <c r="I47" s="227"/>
      <c r="J47" s="227"/>
      <c r="K47" s="225"/>
    </row>
    <row r="48" s="1" customFormat="1" ht="15" customHeight="1">
      <c r="B48" s="228"/>
      <c r="C48" s="229"/>
      <c r="D48" s="229"/>
      <c r="E48" s="227" t="s">
        <v>1999</v>
      </c>
      <c r="F48" s="227"/>
      <c r="G48" s="227"/>
      <c r="H48" s="227"/>
      <c r="I48" s="227"/>
      <c r="J48" s="227"/>
      <c r="K48" s="225"/>
    </row>
    <row r="49" s="1" customFormat="1" ht="15" customHeight="1">
      <c r="B49" s="228"/>
      <c r="C49" s="229"/>
      <c r="D49" s="229"/>
      <c r="E49" s="227" t="s">
        <v>2000</v>
      </c>
      <c r="F49" s="227"/>
      <c r="G49" s="227"/>
      <c r="H49" s="227"/>
      <c r="I49" s="227"/>
      <c r="J49" s="227"/>
      <c r="K49" s="225"/>
    </row>
    <row r="50" s="1" customFormat="1" ht="15" customHeight="1">
      <c r="B50" s="228"/>
      <c r="C50" s="229"/>
      <c r="D50" s="229"/>
      <c r="E50" s="227" t="s">
        <v>2001</v>
      </c>
      <c r="F50" s="227"/>
      <c r="G50" s="227"/>
      <c r="H50" s="227"/>
      <c r="I50" s="227"/>
      <c r="J50" s="227"/>
      <c r="K50" s="225"/>
    </row>
    <row r="51" s="1" customFormat="1" ht="15" customHeight="1">
      <c r="B51" s="228"/>
      <c r="C51" s="229"/>
      <c r="D51" s="227" t="s">
        <v>2002</v>
      </c>
      <c r="E51" s="227"/>
      <c r="F51" s="227"/>
      <c r="G51" s="227"/>
      <c r="H51" s="227"/>
      <c r="I51" s="227"/>
      <c r="J51" s="227"/>
      <c r="K51" s="225"/>
    </row>
    <row r="52" s="1" customFormat="1" ht="25.5" customHeight="1">
      <c r="B52" s="223"/>
      <c r="C52" s="224" t="s">
        <v>2003</v>
      </c>
      <c r="D52" s="224"/>
      <c r="E52" s="224"/>
      <c r="F52" s="224"/>
      <c r="G52" s="224"/>
      <c r="H52" s="224"/>
      <c r="I52" s="224"/>
      <c r="J52" s="224"/>
      <c r="K52" s="225"/>
    </row>
    <row r="53" s="1" customFormat="1" ht="5.25" customHeight="1">
      <c r="B53" s="223"/>
      <c r="C53" s="226"/>
      <c r="D53" s="226"/>
      <c r="E53" s="226"/>
      <c r="F53" s="226"/>
      <c r="G53" s="226"/>
      <c r="H53" s="226"/>
      <c r="I53" s="226"/>
      <c r="J53" s="226"/>
      <c r="K53" s="225"/>
    </row>
    <row r="54" s="1" customFormat="1" ht="15" customHeight="1">
      <c r="B54" s="223"/>
      <c r="C54" s="227" t="s">
        <v>2004</v>
      </c>
      <c r="D54" s="227"/>
      <c r="E54" s="227"/>
      <c r="F54" s="227"/>
      <c r="G54" s="227"/>
      <c r="H54" s="227"/>
      <c r="I54" s="227"/>
      <c r="J54" s="227"/>
      <c r="K54" s="225"/>
    </row>
    <row r="55" s="1" customFormat="1" ht="15" customHeight="1">
      <c r="B55" s="223"/>
      <c r="C55" s="227" t="s">
        <v>2005</v>
      </c>
      <c r="D55" s="227"/>
      <c r="E55" s="227"/>
      <c r="F55" s="227"/>
      <c r="G55" s="227"/>
      <c r="H55" s="227"/>
      <c r="I55" s="227"/>
      <c r="J55" s="227"/>
      <c r="K55" s="225"/>
    </row>
    <row r="56" s="1" customFormat="1" ht="12.75" customHeight="1">
      <c r="B56" s="223"/>
      <c r="C56" s="227"/>
      <c r="D56" s="227"/>
      <c r="E56" s="227"/>
      <c r="F56" s="227"/>
      <c r="G56" s="227"/>
      <c r="H56" s="227"/>
      <c r="I56" s="227"/>
      <c r="J56" s="227"/>
      <c r="K56" s="225"/>
    </row>
    <row r="57" s="1" customFormat="1" ht="15" customHeight="1">
      <c r="B57" s="223"/>
      <c r="C57" s="227" t="s">
        <v>2006</v>
      </c>
      <c r="D57" s="227"/>
      <c r="E57" s="227"/>
      <c r="F57" s="227"/>
      <c r="G57" s="227"/>
      <c r="H57" s="227"/>
      <c r="I57" s="227"/>
      <c r="J57" s="227"/>
      <c r="K57" s="225"/>
    </row>
    <row r="58" s="1" customFormat="1" ht="15" customHeight="1">
      <c r="B58" s="223"/>
      <c r="C58" s="229"/>
      <c r="D58" s="227" t="s">
        <v>2007</v>
      </c>
      <c r="E58" s="227"/>
      <c r="F58" s="227"/>
      <c r="G58" s="227"/>
      <c r="H58" s="227"/>
      <c r="I58" s="227"/>
      <c r="J58" s="227"/>
      <c r="K58" s="225"/>
    </row>
    <row r="59" s="1" customFormat="1" ht="15" customHeight="1">
      <c r="B59" s="223"/>
      <c r="C59" s="229"/>
      <c r="D59" s="227" t="s">
        <v>2008</v>
      </c>
      <c r="E59" s="227"/>
      <c r="F59" s="227"/>
      <c r="G59" s="227"/>
      <c r="H59" s="227"/>
      <c r="I59" s="227"/>
      <c r="J59" s="227"/>
      <c r="K59" s="225"/>
    </row>
    <row r="60" s="1" customFormat="1" ht="15" customHeight="1">
      <c r="B60" s="223"/>
      <c r="C60" s="229"/>
      <c r="D60" s="227" t="s">
        <v>2009</v>
      </c>
      <c r="E60" s="227"/>
      <c r="F60" s="227"/>
      <c r="G60" s="227"/>
      <c r="H60" s="227"/>
      <c r="I60" s="227"/>
      <c r="J60" s="227"/>
      <c r="K60" s="225"/>
    </row>
    <row r="61" s="1" customFormat="1" ht="15" customHeight="1">
      <c r="B61" s="223"/>
      <c r="C61" s="229"/>
      <c r="D61" s="227" t="s">
        <v>2010</v>
      </c>
      <c r="E61" s="227"/>
      <c r="F61" s="227"/>
      <c r="G61" s="227"/>
      <c r="H61" s="227"/>
      <c r="I61" s="227"/>
      <c r="J61" s="227"/>
      <c r="K61" s="225"/>
    </row>
    <row r="62" s="1" customFormat="1" ht="15" customHeight="1">
      <c r="B62" s="223"/>
      <c r="C62" s="229"/>
      <c r="D62" s="232" t="s">
        <v>2011</v>
      </c>
      <c r="E62" s="232"/>
      <c r="F62" s="232"/>
      <c r="G62" s="232"/>
      <c r="H62" s="232"/>
      <c r="I62" s="232"/>
      <c r="J62" s="232"/>
      <c r="K62" s="225"/>
    </row>
    <row r="63" s="1" customFormat="1" ht="15" customHeight="1">
      <c r="B63" s="223"/>
      <c r="C63" s="229"/>
      <c r="D63" s="227" t="s">
        <v>2012</v>
      </c>
      <c r="E63" s="227"/>
      <c r="F63" s="227"/>
      <c r="G63" s="227"/>
      <c r="H63" s="227"/>
      <c r="I63" s="227"/>
      <c r="J63" s="227"/>
      <c r="K63" s="225"/>
    </row>
    <row r="64" s="1" customFormat="1" ht="12.75" customHeight="1">
      <c r="B64" s="223"/>
      <c r="C64" s="229"/>
      <c r="D64" s="229"/>
      <c r="E64" s="233"/>
      <c r="F64" s="229"/>
      <c r="G64" s="229"/>
      <c r="H64" s="229"/>
      <c r="I64" s="229"/>
      <c r="J64" s="229"/>
      <c r="K64" s="225"/>
    </row>
    <row r="65" s="1" customFormat="1" ht="15" customHeight="1">
      <c r="B65" s="223"/>
      <c r="C65" s="229"/>
      <c r="D65" s="227" t="s">
        <v>2013</v>
      </c>
      <c r="E65" s="227"/>
      <c r="F65" s="227"/>
      <c r="G65" s="227"/>
      <c r="H65" s="227"/>
      <c r="I65" s="227"/>
      <c r="J65" s="227"/>
      <c r="K65" s="225"/>
    </row>
    <row r="66" s="1" customFormat="1" ht="15" customHeight="1">
      <c r="B66" s="223"/>
      <c r="C66" s="229"/>
      <c r="D66" s="232" t="s">
        <v>2014</v>
      </c>
      <c r="E66" s="232"/>
      <c r="F66" s="232"/>
      <c r="G66" s="232"/>
      <c r="H66" s="232"/>
      <c r="I66" s="232"/>
      <c r="J66" s="232"/>
      <c r="K66" s="225"/>
    </row>
    <row r="67" s="1" customFormat="1" ht="15" customHeight="1">
      <c r="B67" s="223"/>
      <c r="C67" s="229"/>
      <c r="D67" s="227" t="s">
        <v>2015</v>
      </c>
      <c r="E67" s="227"/>
      <c r="F67" s="227"/>
      <c r="G67" s="227"/>
      <c r="H67" s="227"/>
      <c r="I67" s="227"/>
      <c r="J67" s="227"/>
      <c r="K67" s="225"/>
    </row>
    <row r="68" s="1" customFormat="1" ht="15" customHeight="1">
      <c r="B68" s="223"/>
      <c r="C68" s="229"/>
      <c r="D68" s="227" t="s">
        <v>2016</v>
      </c>
      <c r="E68" s="227"/>
      <c r="F68" s="227"/>
      <c r="G68" s="227"/>
      <c r="H68" s="227"/>
      <c r="I68" s="227"/>
      <c r="J68" s="227"/>
      <c r="K68" s="225"/>
    </row>
    <row r="69" s="1" customFormat="1" ht="15" customHeight="1">
      <c r="B69" s="223"/>
      <c r="C69" s="229"/>
      <c r="D69" s="227" t="s">
        <v>2017</v>
      </c>
      <c r="E69" s="227"/>
      <c r="F69" s="227"/>
      <c r="G69" s="227"/>
      <c r="H69" s="227"/>
      <c r="I69" s="227"/>
      <c r="J69" s="227"/>
      <c r="K69" s="225"/>
    </row>
    <row r="70" s="1" customFormat="1" ht="15" customHeight="1">
      <c r="B70" s="223"/>
      <c r="C70" s="229"/>
      <c r="D70" s="227" t="s">
        <v>2018</v>
      </c>
      <c r="E70" s="227"/>
      <c r="F70" s="227"/>
      <c r="G70" s="227"/>
      <c r="H70" s="227"/>
      <c r="I70" s="227"/>
      <c r="J70" s="227"/>
      <c r="K70" s="225"/>
    </row>
    <row r="71" s="1" customFormat="1" ht="12.75" customHeight="1">
      <c r="B71" s="234"/>
      <c r="C71" s="235"/>
      <c r="D71" s="235"/>
      <c r="E71" s="235"/>
      <c r="F71" s="235"/>
      <c r="G71" s="235"/>
      <c r="H71" s="235"/>
      <c r="I71" s="235"/>
      <c r="J71" s="235"/>
      <c r="K71" s="236"/>
    </row>
    <row r="72" s="1" customFormat="1" ht="18.75" customHeight="1">
      <c r="B72" s="237"/>
      <c r="C72" s="237"/>
      <c r="D72" s="237"/>
      <c r="E72" s="237"/>
      <c r="F72" s="237"/>
      <c r="G72" s="237"/>
      <c r="H72" s="237"/>
      <c r="I72" s="237"/>
      <c r="J72" s="237"/>
      <c r="K72" s="238"/>
    </row>
    <row r="73" s="1" customFormat="1" ht="18.75" customHeight="1">
      <c r="B73" s="238"/>
      <c r="C73" s="238"/>
      <c r="D73" s="238"/>
      <c r="E73" s="238"/>
      <c r="F73" s="238"/>
      <c r="G73" s="238"/>
      <c r="H73" s="238"/>
      <c r="I73" s="238"/>
      <c r="J73" s="238"/>
      <c r="K73" s="238"/>
    </row>
    <row r="74" s="1" customFormat="1" ht="7.5" customHeight="1">
      <c r="B74" s="239"/>
      <c r="C74" s="240"/>
      <c r="D74" s="240"/>
      <c r="E74" s="240"/>
      <c r="F74" s="240"/>
      <c r="G74" s="240"/>
      <c r="H74" s="240"/>
      <c r="I74" s="240"/>
      <c r="J74" s="240"/>
      <c r="K74" s="241"/>
    </row>
    <row r="75" s="1" customFormat="1" ht="45" customHeight="1">
      <c r="B75" s="242"/>
      <c r="C75" s="243" t="s">
        <v>2019</v>
      </c>
      <c r="D75" s="243"/>
      <c r="E75" s="243"/>
      <c r="F75" s="243"/>
      <c r="G75" s="243"/>
      <c r="H75" s="243"/>
      <c r="I75" s="243"/>
      <c r="J75" s="243"/>
      <c r="K75" s="244"/>
    </row>
    <row r="76" s="1" customFormat="1" ht="17.25" customHeight="1">
      <c r="B76" s="242"/>
      <c r="C76" s="245" t="s">
        <v>2020</v>
      </c>
      <c r="D76" s="245"/>
      <c r="E76" s="245"/>
      <c r="F76" s="245" t="s">
        <v>2021</v>
      </c>
      <c r="G76" s="246"/>
      <c r="H76" s="245" t="s">
        <v>61</v>
      </c>
      <c r="I76" s="245" t="s">
        <v>64</v>
      </c>
      <c r="J76" s="245" t="s">
        <v>2022</v>
      </c>
      <c r="K76" s="244"/>
    </row>
    <row r="77" s="1" customFormat="1" ht="17.25" customHeight="1">
      <c r="B77" s="242"/>
      <c r="C77" s="247" t="s">
        <v>2023</v>
      </c>
      <c r="D77" s="247"/>
      <c r="E77" s="247"/>
      <c r="F77" s="248" t="s">
        <v>2024</v>
      </c>
      <c r="G77" s="249"/>
      <c r="H77" s="247"/>
      <c r="I77" s="247"/>
      <c r="J77" s="247" t="s">
        <v>2025</v>
      </c>
      <c r="K77" s="244"/>
    </row>
    <row r="78" s="1" customFormat="1" ht="5.25" customHeight="1">
      <c r="B78" s="242"/>
      <c r="C78" s="250"/>
      <c r="D78" s="250"/>
      <c r="E78" s="250"/>
      <c r="F78" s="250"/>
      <c r="G78" s="251"/>
      <c r="H78" s="250"/>
      <c r="I78" s="250"/>
      <c r="J78" s="250"/>
      <c r="K78" s="244"/>
    </row>
    <row r="79" s="1" customFormat="1" ht="15" customHeight="1">
      <c r="B79" s="242"/>
      <c r="C79" s="230" t="s">
        <v>60</v>
      </c>
      <c r="D79" s="250"/>
      <c r="E79" s="250"/>
      <c r="F79" s="252" t="s">
        <v>2026</v>
      </c>
      <c r="G79" s="251"/>
      <c r="H79" s="230" t="s">
        <v>2027</v>
      </c>
      <c r="I79" s="230" t="s">
        <v>2028</v>
      </c>
      <c r="J79" s="230">
        <v>20</v>
      </c>
      <c r="K79" s="244"/>
    </row>
    <row r="80" s="1" customFormat="1" ht="15" customHeight="1">
      <c r="B80" s="242"/>
      <c r="C80" s="230" t="s">
        <v>2029</v>
      </c>
      <c r="D80" s="230"/>
      <c r="E80" s="230"/>
      <c r="F80" s="252" t="s">
        <v>2026</v>
      </c>
      <c r="G80" s="251"/>
      <c r="H80" s="230" t="s">
        <v>2030</v>
      </c>
      <c r="I80" s="230" t="s">
        <v>2028</v>
      </c>
      <c r="J80" s="230">
        <v>120</v>
      </c>
      <c r="K80" s="244"/>
    </row>
    <row r="81" s="1" customFormat="1" ht="15" customHeight="1">
      <c r="B81" s="253"/>
      <c r="C81" s="230" t="s">
        <v>2031</v>
      </c>
      <c r="D81" s="230"/>
      <c r="E81" s="230"/>
      <c r="F81" s="252" t="s">
        <v>2032</v>
      </c>
      <c r="G81" s="251"/>
      <c r="H81" s="230" t="s">
        <v>2033</v>
      </c>
      <c r="I81" s="230" t="s">
        <v>2028</v>
      </c>
      <c r="J81" s="230">
        <v>50</v>
      </c>
      <c r="K81" s="244"/>
    </row>
    <row r="82" s="1" customFormat="1" ht="15" customHeight="1">
      <c r="B82" s="253"/>
      <c r="C82" s="230" t="s">
        <v>2034</v>
      </c>
      <c r="D82" s="230"/>
      <c r="E82" s="230"/>
      <c r="F82" s="252" t="s">
        <v>2026</v>
      </c>
      <c r="G82" s="251"/>
      <c r="H82" s="230" t="s">
        <v>2035</v>
      </c>
      <c r="I82" s="230" t="s">
        <v>2036</v>
      </c>
      <c r="J82" s="230"/>
      <c r="K82" s="244"/>
    </row>
    <row r="83" s="1" customFormat="1" ht="15" customHeight="1">
      <c r="B83" s="253"/>
      <c r="C83" s="254" t="s">
        <v>2037</v>
      </c>
      <c r="D83" s="254"/>
      <c r="E83" s="254"/>
      <c r="F83" s="255" t="s">
        <v>2032</v>
      </c>
      <c r="G83" s="254"/>
      <c r="H83" s="254" t="s">
        <v>2038</v>
      </c>
      <c r="I83" s="254" t="s">
        <v>2028</v>
      </c>
      <c r="J83" s="254">
        <v>15</v>
      </c>
      <c r="K83" s="244"/>
    </row>
    <row r="84" s="1" customFormat="1" ht="15" customHeight="1">
      <c r="B84" s="253"/>
      <c r="C84" s="254" t="s">
        <v>2039</v>
      </c>
      <c r="D84" s="254"/>
      <c r="E84" s="254"/>
      <c r="F84" s="255" t="s">
        <v>2032</v>
      </c>
      <c r="G84" s="254"/>
      <c r="H84" s="254" t="s">
        <v>2040</v>
      </c>
      <c r="I84" s="254" t="s">
        <v>2028</v>
      </c>
      <c r="J84" s="254">
        <v>15</v>
      </c>
      <c r="K84" s="244"/>
    </row>
    <row r="85" s="1" customFormat="1" ht="15" customHeight="1">
      <c r="B85" s="253"/>
      <c r="C85" s="254" t="s">
        <v>2041</v>
      </c>
      <c r="D85" s="254"/>
      <c r="E85" s="254"/>
      <c r="F85" s="255" t="s">
        <v>2032</v>
      </c>
      <c r="G85" s="254"/>
      <c r="H85" s="254" t="s">
        <v>2042</v>
      </c>
      <c r="I85" s="254" t="s">
        <v>2028</v>
      </c>
      <c r="J85" s="254">
        <v>20</v>
      </c>
      <c r="K85" s="244"/>
    </row>
    <row r="86" s="1" customFormat="1" ht="15" customHeight="1">
      <c r="B86" s="253"/>
      <c r="C86" s="254" t="s">
        <v>2043</v>
      </c>
      <c r="D86" s="254"/>
      <c r="E86" s="254"/>
      <c r="F86" s="255" t="s">
        <v>2032</v>
      </c>
      <c r="G86" s="254"/>
      <c r="H86" s="254" t="s">
        <v>2044</v>
      </c>
      <c r="I86" s="254" t="s">
        <v>2028</v>
      </c>
      <c r="J86" s="254">
        <v>20</v>
      </c>
      <c r="K86" s="244"/>
    </row>
    <row r="87" s="1" customFormat="1" ht="15" customHeight="1">
      <c r="B87" s="253"/>
      <c r="C87" s="230" t="s">
        <v>2045</v>
      </c>
      <c r="D87" s="230"/>
      <c r="E87" s="230"/>
      <c r="F87" s="252" t="s">
        <v>2032</v>
      </c>
      <c r="G87" s="251"/>
      <c r="H87" s="230" t="s">
        <v>2046</v>
      </c>
      <c r="I87" s="230" t="s">
        <v>2028</v>
      </c>
      <c r="J87" s="230">
        <v>50</v>
      </c>
      <c r="K87" s="244"/>
    </row>
    <row r="88" s="1" customFormat="1" ht="15" customHeight="1">
      <c r="B88" s="253"/>
      <c r="C88" s="230" t="s">
        <v>2047</v>
      </c>
      <c r="D88" s="230"/>
      <c r="E88" s="230"/>
      <c r="F88" s="252" t="s">
        <v>2032</v>
      </c>
      <c r="G88" s="251"/>
      <c r="H88" s="230" t="s">
        <v>2048</v>
      </c>
      <c r="I88" s="230" t="s">
        <v>2028</v>
      </c>
      <c r="J88" s="230">
        <v>20</v>
      </c>
      <c r="K88" s="244"/>
    </row>
    <row r="89" s="1" customFormat="1" ht="15" customHeight="1">
      <c r="B89" s="253"/>
      <c r="C89" s="230" t="s">
        <v>2049</v>
      </c>
      <c r="D89" s="230"/>
      <c r="E89" s="230"/>
      <c r="F89" s="252" t="s">
        <v>2032</v>
      </c>
      <c r="G89" s="251"/>
      <c r="H89" s="230" t="s">
        <v>2050</v>
      </c>
      <c r="I89" s="230" t="s">
        <v>2028</v>
      </c>
      <c r="J89" s="230">
        <v>20</v>
      </c>
      <c r="K89" s="244"/>
    </row>
    <row r="90" s="1" customFormat="1" ht="15" customHeight="1">
      <c r="B90" s="253"/>
      <c r="C90" s="230" t="s">
        <v>2051</v>
      </c>
      <c r="D90" s="230"/>
      <c r="E90" s="230"/>
      <c r="F90" s="252" t="s">
        <v>2032</v>
      </c>
      <c r="G90" s="251"/>
      <c r="H90" s="230" t="s">
        <v>2052</v>
      </c>
      <c r="I90" s="230" t="s">
        <v>2028</v>
      </c>
      <c r="J90" s="230">
        <v>50</v>
      </c>
      <c r="K90" s="244"/>
    </row>
    <row r="91" s="1" customFormat="1" ht="15" customHeight="1">
      <c r="B91" s="253"/>
      <c r="C91" s="230" t="s">
        <v>2053</v>
      </c>
      <c r="D91" s="230"/>
      <c r="E91" s="230"/>
      <c r="F91" s="252" t="s">
        <v>2032</v>
      </c>
      <c r="G91" s="251"/>
      <c r="H91" s="230" t="s">
        <v>2053</v>
      </c>
      <c r="I91" s="230" t="s">
        <v>2028</v>
      </c>
      <c r="J91" s="230">
        <v>50</v>
      </c>
      <c r="K91" s="244"/>
    </row>
    <row r="92" s="1" customFormat="1" ht="15" customHeight="1">
      <c r="B92" s="253"/>
      <c r="C92" s="230" t="s">
        <v>2054</v>
      </c>
      <c r="D92" s="230"/>
      <c r="E92" s="230"/>
      <c r="F92" s="252" t="s">
        <v>2032</v>
      </c>
      <c r="G92" s="251"/>
      <c r="H92" s="230" t="s">
        <v>2055</v>
      </c>
      <c r="I92" s="230" t="s">
        <v>2028</v>
      </c>
      <c r="J92" s="230">
        <v>255</v>
      </c>
      <c r="K92" s="244"/>
    </row>
    <row r="93" s="1" customFormat="1" ht="15" customHeight="1">
      <c r="B93" s="253"/>
      <c r="C93" s="230" t="s">
        <v>2056</v>
      </c>
      <c r="D93" s="230"/>
      <c r="E93" s="230"/>
      <c r="F93" s="252" t="s">
        <v>2026</v>
      </c>
      <c r="G93" s="251"/>
      <c r="H93" s="230" t="s">
        <v>2057</v>
      </c>
      <c r="I93" s="230" t="s">
        <v>2058</v>
      </c>
      <c r="J93" s="230"/>
      <c r="K93" s="244"/>
    </row>
    <row r="94" s="1" customFormat="1" ht="15" customHeight="1">
      <c r="B94" s="253"/>
      <c r="C94" s="230" t="s">
        <v>2059</v>
      </c>
      <c r="D94" s="230"/>
      <c r="E94" s="230"/>
      <c r="F94" s="252" t="s">
        <v>2026</v>
      </c>
      <c r="G94" s="251"/>
      <c r="H94" s="230" t="s">
        <v>2060</v>
      </c>
      <c r="I94" s="230" t="s">
        <v>2061</v>
      </c>
      <c r="J94" s="230"/>
      <c r="K94" s="244"/>
    </row>
    <row r="95" s="1" customFormat="1" ht="15" customHeight="1">
      <c r="B95" s="253"/>
      <c r="C95" s="230" t="s">
        <v>2062</v>
      </c>
      <c r="D95" s="230"/>
      <c r="E95" s="230"/>
      <c r="F95" s="252" t="s">
        <v>2026</v>
      </c>
      <c r="G95" s="251"/>
      <c r="H95" s="230" t="s">
        <v>2062</v>
      </c>
      <c r="I95" s="230" t="s">
        <v>2061</v>
      </c>
      <c r="J95" s="230"/>
      <c r="K95" s="244"/>
    </row>
    <row r="96" s="1" customFormat="1" ht="15" customHeight="1">
      <c r="B96" s="253"/>
      <c r="C96" s="230" t="s">
        <v>45</v>
      </c>
      <c r="D96" s="230"/>
      <c r="E96" s="230"/>
      <c r="F96" s="252" t="s">
        <v>2026</v>
      </c>
      <c r="G96" s="251"/>
      <c r="H96" s="230" t="s">
        <v>2063</v>
      </c>
      <c r="I96" s="230" t="s">
        <v>2061</v>
      </c>
      <c r="J96" s="230"/>
      <c r="K96" s="244"/>
    </row>
    <row r="97" s="1" customFormat="1" ht="15" customHeight="1">
      <c r="B97" s="253"/>
      <c r="C97" s="230" t="s">
        <v>55</v>
      </c>
      <c r="D97" s="230"/>
      <c r="E97" s="230"/>
      <c r="F97" s="252" t="s">
        <v>2026</v>
      </c>
      <c r="G97" s="251"/>
      <c r="H97" s="230" t="s">
        <v>2064</v>
      </c>
      <c r="I97" s="230" t="s">
        <v>2061</v>
      </c>
      <c r="J97" s="230"/>
      <c r="K97" s="244"/>
    </row>
    <row r="98" s="1" customFormat="1" ht="15" customHeight="1">
      <c r="B98" s="256"/>
      <c r="C98" s="257"/>
      <c r="D98" s="257"/>
      <c r="E98" s="257"/>
      <c r="F98" s="257"/>
      <c r="G98" s="257"/>
      <c r="H98" s="257"/>
      <c r="I98" s="257"/>
      <c r="J98" s="257"/>
      <c r="K98" s="258"/>
    </row>
    <row r="99" s="1" customFormat="1" ht="18.75" customHeight="1">
      <c r="B99" s="259"/>
      <c r="C99" s="260"/>
      <c r="D99" s="260"/>
      <c r="E99" s="260"/>
      <c r="F99" s="260"/>
      <c r="G99" s="260"/>
      <c r="H99" s="260"/>
      <c r="I99" s="260"/>
      <c r="J99" s="260"/>
      <c r="K99" s="259"/>
    </row>
    <row r="100" s="1" customFormat="1" ht="18.75" customHeight="1">
      <c r="B100" s="238"/>
      <c r="C100" s="238"/>
      <c r="D100" s="238"/>
      <c r="E100" s="238"/>
      <c r="F100" s="238"/>
      <c r="G100" s="238"/>
      <c r="H100" s="238"/>
      <c r="I100" s="238"/>
      <c r="J100" s="238"/>
      <c r="K100" s="238"/>
    </row>
    <row r="101" s="1" customFormat="1" ht="7.5" customHeight="1">
      <c r="B101" s="239"/>
      <c r="C101" s="240"/>
      <c r="D101" s="240"/>
      <c r="E101" s="240"/>
      <c r="F101" s="240"/>
      <c r="G101" s="240"/>
      <c r="H101" s="240"/>
      <c r="I101" s="240"/>
      <c r="J101" s="240"/>
      <c r="K101" s="241"/>
    </row>
    <row r="102" s="1" customFormat="1" ht="45" customHeight="1">
      <c r="B102" s="242"/>
      <c r="C102" s="243" t="s">
        <v>2065</v>
      </c>
      <c r="D102" s="243"/>
      <c r="E102" s="243"/>
      <c r="F102" s="243"/>
      <c r="G102" s="243"/>
      <c r="H102" s="243"/>
      <c r="I102" s="243"/>
      <c r="J102" s="243"/>
      <c r="K102" s="244"/>
    </row>
    <row r="103" s="1" customFormat="1" ht="17.25" customHeight="1">
      <c r="B103" s="242"/>
      <c r="C103" s="245" t="s">
        <v>2020</v>
      </c>
      <c r="D103" s="245"/>
      <c r="E103" s="245"/>
      <c r="F103" s="245" t="s">
        <v>2021</v>
      </c>
      <c r="G103" s="246"/>
      <c r="H103" s="245" t="s">
        <v>61</v>
      </c>
      <c r="I103" s="245" t="s">
        <v>64</v>
      </c>
      <c r="J103" s="245" t="s">
        <v>2022</v>
      </c>
      <c r="K103" s="244"/>
    </row>
    <row r="104" s="1" customFormat="1" ht="17.25" customHeight="1">
      <c r="B104" s="242"/>
      <c r="C104" s="247" t="s">
        <v>2023</v>
      </c>
      <c r="D104" s="247"/>
      <c r="E104" s="247"/>
      <c r="F104" s="248" t="s">
        <v>2024</v>
      </c>
      <c r="G104" s="249"/>
      <c r="H104" s="247"/>
      <c r="I104" s="247"/>
      <c r="J104" s="247" t="s">
        <v>2025</v>
      </c>
      <c r="K104" s="244"/>
    </row>
    <row r="105" s="1" customFormat="1" ht="5.25" customHeight="1">
      <c r="B105" s="242"/>
      <c r="C105" s="245"/>
      <c r="D105" s="245"/>
      <c r="E105" s="245"/>
      <c r="F105" s="245"/>
      <c r="G105" s="261"/>
      <c r="H105" s="245"/>
      <c r="I105" s="245"/>
      <c r="J105" s="245"/>
      <c r="K105" s="244"/>
    </row>
    <row r="106" s="1" customFormat="1" ht="15" customHeight="1">
      <c r="B106" s="242"/>
      <c r="C106" s="230" t="s">
        <v>60</v>
      </c>
      <c r="D106" s="250"/>
      <c r="E106" s="250"/>
      <c r="F106" s="252" t="s">
        <v>2026</v>
      </c>
      <c r="G106" s="261"/>
      <c r="H106" s="230" t="s">
        <v>2066</v>
      </c>
      <c r="I106" s="230" t="s">
        <v>2028</v>
      </c>
      <c r="J106" s="230">
        <v>20</v>
      </c>
      <c r="K106" s="244"/>
    </row>
    <row r="107" s="1" customFormat="1" ht="15" customHeight="1">
      <c r="B107" s="242"/>
      <c r="C107" s="230" t="s">
        <v>2029</v>
      </c>
      <c r="D107" s="230"/>
      <c r="E107" s="230"/>
      <c r="F107" s="252" t="s">
        <v>2026</v>
      </c>
      <c r="G107" s="230"/>
      <c r="H107" s="230" t="s">
        <v>2066</v>
      </c>
      <c r="I107" s="230" t="s">
        <v>2028</v>
      </c>
      <c r="J107" s="230">
        <v>120</v>
      </c>
      <c r="K107" s="244"/>
    </row>
    <row r="108" s="1" customFormat="1" ht="15" customHeight="1">
      <c r="B108" s="253"/>
      <c r="C108" s="230" t="s">
        <v>2031</v>
      </c>
      <c r="D108" s="230"/>
      <c r="E108" s="230"/>
      <c r="F108" s="252" t="s">
        <v>2032</v>
      </c>
      <c r="G108" s="230"/>
      <c r="H108" s="230" t="s">
        <v>2066</v>
      </c>
      <c r="I108" s="230" t="s">
        <v>2028</v>
      </c>
      <c r="J108" s="230">
        <v>50</v>
      </c>
      <c r="K108" s="244"/>
    </row>
    <row r="109" s="1" customFormat="1" ht="15" customHeight="1">
      <c r="B109" s="253"/>
      <c r="C109" s="230" t="s">
        <v>2034</v>
      </c>
      <c r="D109" s="230"/>
      <c r="E109" s="230"/>
      <c r="F109" s="252" t="s">
        <v>2026</v>
      </c>
      <c r="G109" s="230"/>
      <c r="H109" s="230" t="s">
        <v>2066</v>
      </c>
      <c r="I109" s="230" t="s">
        <v>2036</v>
      </c>
      <c r="J109" s="230"/>
      <c r="K109" s="244"/>
    </row>
    <row r="110" s="1" customFormat="1" ht="15" customHeight="1">
      <c r="B110" s="253"/>
      <c r="C110" s="230" t="s">
        <v>2045</v>
      </c>
      <c r="D110" s="230"/>
      <c r="E110" s="230"/>
      <c r="F110" s="252" t="s">
        <v>2032</v>
      </c>
      <c r="G110" s="230"/>
      <c r="H110" s="230" t="s">
        <v>2066</v>
      </c>
      <c r="I110" s="230" t="s">
        <v>2028</v>
      </c>
      <c r="J110" s="230">
        <v>50</v>
      </c>
      <c r="K110" s="244"/>
    </row>
    <row r="111" s="1" customFormat="1" ht="15" customHeight="1">
      <c r="B111" s="253"/>
      <c r="C111" s="230" t="s">
        <v>2053</v>
      </c>
      <c r="D111" s="230"/>
      <c r="E111" s="230"/>
      <c r="F111" s="252" t="s">
        <v>2032</v>
      </c>
      <c r="G111" s="230"/>
      <c r="H111" s="230" t="s">
        <v>2066</v>
      </c>
      <c r="I111" s="230" t="s">
        <v>2028</v>
      </c>
      <c r="J111" s="230">
        <v>50</v>
      </c>
      <c r="K111" s="244"/>
    </row>
    <row r="112" s="1" customFormat="1" ht="15" customHeight="1">
      <c r="B112" s="253"/>
      <c r="C112" s="230" t="s">
        <v>2051</v>
      </c>
      <c r="D112" s="230"/>
      <c r="E112" s="230"/>
      <c r="F112" s="252" t="s">
        <v>2032</v>
      </c>
      <c r="G112" s="230"/>
      <c r="H112" s="230" t="s">
        <v>2066</v>
      </c>
      <c r="I112" s="230" t="s">
        <v>2028</v>
      </c>
      <c r="J112" s="230">
        <v>50</v>
      </c>
      <c r="K112" s="244"/>
    </row>
    <row r="113" s="1" customFormat="1" ht="15" customHeight="1">
      <c r="B113" s="253"/>
      <c r="C113" s="230" t="s">
        <v>60</v>
      </c>
      <c r="D113" s="230"/>
      <c r="E113" s="230"/>
      <c r="F113" s="252" t="s">
        <v>2026</v>
      </c>
      <c r="G113" s="230"/>
      <c r="H113" s="230" t="s">
        <v>2067</v>
      </c>
      <c r="I113" s="230" t="s">
        <v>2028</v>
      </c>
      <c r="J113" s="230">
        <v>20</v>
      </c>
      <c r="K113" s="244"/>
    </row>
    <row r="114" s="1" customFormat="1" ht="15" customHeight="1">
      <c r="B114" s="253"/>
      <c r="C114" s="230" t="s">
        <v>2068</v>
      </c>
      <c r="D114" s="230"/>
      <c r="E114" s="230"/>
      <c r="F114" s="252" t="s">
        <v>2026</v>
      </c>
      <c r="G114" s="230"/>
      <c r="H114" s="230" t="s">
        <v>2069</v>
      </c>
      <c r="I114" s="230" t="s">
        <v>2028</v>
      </c>
      <c r="J114" s="230">
        <v>120</v>
      </c>
      <c r="K114" s="244"/>
    </row>
    <row r="115" s="1" customFormat="1" ht="15" customHeight="1">
      <c r="B115" s="253"/>
      <c r="C115" s="230" t="s">
        <v>45</v>
      </c>
      <c r="D115" s="230"/>
      <c r="E115" s="230"/>
      <c r="F115" s="252" t="s">
        <v>2026</v>
      </c>
      <c r="G115" s="230"/>
      <c r="H115" s="230" t="s">
        <v>2070</v>
      </c>
      <c r="I115" s="230" t="s">
        <v>2061</v>
      </c>
      <c r="J115" s="230"/>
      <c r="K115" s="244"/>
    </row>
    <row r="116" s="1" customFormat="1" ht="15" customHeight="1">
      <c r="B116" s="253"/>
      <c r="C116" s="230" t="s">
        <v>55</v>
      </c>
      <c r="D116" s="230"/>
      <c r="E116" s="230"/>
      <c r="F116" s="252" t="s">
        <v>2026</v>
      </c>
      <c r="G116" s="230"/>
      <c r="H116" s="230" t="s">
        <v>2071</v>
      </c>
      <c r="I116" s="230" t="s">
        <v>2061</v>
      </c>
      <c r="J116" s="230"/>
      <c r="K116" s="244"/>
    </row>
    <row r="117" s="1" customFormat="1" ht="15" customHeight="1">
      <c r="B117" s="253"/>
      <c r="C117" s="230" t="s">
        <v>64</v>
      </c>
      <c r="D117" s="230"/>
      <c r="E117" s="230"/>
      <c r="F117" s="252" t="s">
        <v>2026</v>
      </c>
      <c r="G117" s="230"/>
      <c r="H117" s="230" t="s">
        <v>2072</v>
      </c>
      <c r="I117" s="230" t="s">
        <v>2073</v>
      </c>
      <c r="J117" s="230"/>
      <c r="K117" s="244"/>
    </row>
    <row r="118" s="1" customFormat="1" ht="15" customHeight="1">
      <c r="B118" s="256"/>
      <c r="C118" s="262"/>
      <c r="D118" s="262"/>
      <c r="E118" s="262"/>
      <c r="F118" s="262"/>
      <c r="G118" s="262"/>
      <c r="H118" s="262"/>
      <c r="I118" s="262"/>
      <c r="J118" s="262"/>
      <c r="K118" s="258"/>
    </row>
    <row r="119" s="1" customFormat="1" ht="18.75" customHeight="1">
      <c r="B119" s="263"/>
      <c r="C119" s="227"/>
      <c r="D119" s="227"/>
      <c r="E119" s="227"/>
      <c r="F119" s="264"/>
      <c r="G119" s="227"/>
      <c r="H119" s="227"/>
      <c r="I119" s="227"/>
      <c r="J119" s="227"/>
      <c r="K119" s="263"/>
    </row>
    <row r="120" s="1" customFormat="1" ht="18.75" customHeight="1">
      <c r="B120" s="238"/>
      <c r="C120" s="238"/>
      <c r="D120" s="238"/>
      <c r="E120" s="238"/>
      <c r="F120" s="238"/>
      <c r="G120" s="238"/>
      <c r="H120" s="238"/>
      <c r="I120" s="238"/>
      <c r="J120" s="238"/>
      <c r="K120" s="238"/>
    </row>
    <row r="121" s="1" customFormat="1" ht="7.5" customHeight="1">
      <c r="B121" s="265"/>
      <c r="C121" s="266"/>
      <c r="D121" s="266"/>
      <c r="E121" s="266"/>
      <c r="F121" s="266"/>
      <c r="G121" s="266"/>
      <c r="H121" s="266"/>
      <c r="I121" s="266"/>
      <c r="J121" s="266"/>
      <c r="K121" s="267"/>
    </row>
    <row r="122" s="1" customFormat="1" ht="45" customHeight="1">
      <c r="B122" s="268"/>
      <c r="C122" s="221" t="s">
        <v>2074</v>
      </c>
      <c r="D122" s="221"/>
      <c r="E122" s="221"/>
      <c r="F122" s="221"/>
      <c r="G122" s="221"/>
      <c r="H122" s="221"/>
      <c r="I122" s="221"/>
      <c r="J122" s="221"/>
      <c r="K122" s="269"/>
    </row>
    <row r="123" s="1" customFormat="1" ht="17.25" customHeight="1">
      <c r="B123" s="270"/>
      <c r="C123" s="245" t="s">
        <v>2020</v>
      </c>
      <c r="D123" s="245"/>
      <c r="E123" s="245"/>
      <c r="F123" s="245" t="s">
        <v>2021</v>
      </c>
      <c r="G123" s="246"/>
      <c r="H123" s="245" t="s">
        <v>61</v>
      </c>
      <c r="I123" s="245" t="s">
        <v>64</v>
      </c>
      <c r="J123" s="245" t="s">
        <v>2022</v>
      </c>
      <c r="K123" s="271"/>
    </row>
    <row r="124" s="1" customFormat="1" ht="17.25" customHeight="1">
      <c r="B124" s="270"/>
      <c r="C124" s="247" t="s">
        <v>2023</v>
      </c>
      <c r="D124" s="247"/>
      <c r="E124" s="247"/>
      <c r="F124" s="248" t="s">
        <v>2024</v>
      </c>
      <c r="G124" s="249"/>
      <c r="H124" s="247"/>
      <c r="I124" s="247"/>
      <c r="J124" s="247" t="s">
        <v>2025</v>
      </c>
      <c r="K124" s="271"/>
    </row>
    <row r="125" s="1" customFormat="1" ht="5.25" customHeight="1">
      <c r="B125" s="272"/>
      <c r="C125" s="250"/>
      <c r="D125" s="250"/>
      <c r="E125" s="250"/>
      <c r="F125" s="250"/>
      <c r="G125" s="230"/>
      <c r="H125" s="250"/>
      <c r="I125" s="250"/>
      <c r="J125" s="250"/>
      <c r="K125" s="273"/>
    </row>
    <row r="126" s="1" customFormat="1" ht="15" customHeight="1">
      <c r="B126" s="272"/>
      <c r="C126" s="230" t="s">
        <v>2029</v>
      </c>
      <c r="D126" s="250"/>
      <c r="E126" s="250"/>
      <c r="F126" s="252" t="s">
        <v>2026</v>
      </c>
      <c r="G126" s="230"/>
      <c r="H126" s="230" t="s">
        <v>2066</v>
      </c>
      <c r="I126" s="230" t="s">
        <v>2028</v>
      </c>
      <c r="J126" s="230">
        <v>120</v>
      </c>
      <c r="K126" s="274"/>
    </row>
    <row r="127" s="1" customFormat="1" ht="15" customHeight="1">
      <c r="B127" s="272"/>
      <c r="C127" s="230" t="s">
        <v>2075</v>
      </c>
      <c r="D127" s="230"/>
      <c r="E127" s="230"/>
      <c r="F127" s="252" t="s">
        <v>2026</v>
      </c>
      <c r="G127" s="230"/>
      <c r="H127" s="230" t="s">
        <v>2076</v>
      </c>
      <c r="I127" s="230" t="s">
        <v>2028</v>
      </c>
      <c r="J127" s="230" t="s">
        <v>2077</v>
      </c>
      <c r="K127" s="274"/>
    </row>
    <row r="128" s="1" customFormat="1" ht="15" customHeight="1">
      <c r="B128" s="272"/>
      <c r="C128" s="230" t="s">
        <v>1974</v>
      </c>
      <c r="D128" s="230"/>
      <c r="E128" s="230"/>
      <c r="F128" s="252" t="s">
        <v>2026</v>
      </c>
      <c r="G128" s="230"/>
      <c r="H128" s="230" t="s">
        <v>2078</v>
      </c>
      <c r="I128" s="230" t="s">
        <v>2028</v>
      </c>
      <c r="J128" s="230" t="s">
        <v>2077</v>
      </c>
      <c r="K128" s="274"/>
    </row>
    <row r="129" s="1" customFormat="1" ht="15" customHeight="1">
      <c r="B129" s="272"/>
      <c r="C129" s="230" t="s">
        <v>2037</v>
      </c>
      <c r="D129" s="230"/>
      <c r="E129" s="230"/>
      <c r="F129" s="252" t="s">
        <v>2032</v>
      </c>
      <c r="G129" s="230"/>
      <c r="H129" s="230" t="s">
        <v>2038</v>
      </c>
      <c r="I129" s="230" t="s">
        <v>2028</v>
      </c>
      <c r="J129" s="230">
        <v>15</v>
      </c>
      <c r="K129" s="274"/>
    </row>
    <row r="130" s="1" customFormat="1" ht="15" customHeight="1">
      <c r="B130" s="272"/>
      <c r="C130" s="254" t="s">
        <v>2039</v>
      </c>
      <c r="D130" s="254"/>
      <c r="E130" s="254"/>
      <c r="F130" s="255" t="s">
        <v>2032</v>
      </c>
      <c r="G130" s="254"/>
      <c r="H130" s="254" t="s">
        <v>2040</v>
      </c>
      <c r="I130" s="254" t="s">
        <v>2028</v>
      </c>
      <c r="J130" s="254">
        <v>15</v>
      </c>
      <c r="K130" s="274"/>
    </row>
    <row r="131" s="1" customFormat="1" ht="15" customHeight="1">
      <c r="B131" s="272"/>
      <c r="C131" s="254" t="s">
        <v>2041</v>
      </c>
      <c r="D131" s="254"/>
      <c r="E131" s="254"/>
      <c r="F131" s="255" t="s">
        <v>2032</v>
      </c>
      <c r="G131" s="254"/>
      <c r="H131" s="254" t="s">
        <v>2042</v>
      </c>
      <c r="I131" s="254" t="s">
        <v>2028</v>
      </c>
      <c r="J131" s="254">
        <v>20</v>
      </c>
      <c r="K131" s="274"/>
    </row>
    <row r="132" s="1" customFormat="1" ht="15" customHeight="1">
      <c r="B132" s="272"/>
      <c r="C132" s="254" t="s">
        <v>2043</v>
      </c>
      <c r="D132" s="254"/>
      <c r="E132" s="254"/>
      <c r="F132" s="255" t="s">
        <v>2032</v>
      </c>
      <c r="G132" s="254"/>
      <c r="H132" s="254" t="s">
        <v>2044</v>
      </c>
      <c r="I132" s="254" t="s">
        <v>2028</v>
      </c>
      <c r="J132" s="254">
        <v>20</v>
      </c>
      <c r="K132" s="274"/>
    </row>
    <row r="133" s="1" customFormat="1" ht="15" customHeight="1">
      <c r="B133" s="272"/>
      <c r="C133" s="230" t="s">
        <v>2031</v>
      </c>
      <c r="D133" s="230"/>
      <c r="E133" s="230"/>
      <c r="F133" s="252" t="s">
        <v>2032</v>
      </c>
      <c r="G133" s="230"/>
      <c r="H133" s="230" t="s">
        <v>2066</v>
      </c>
      <c r="I133" s="230" t="s">
        <v>2028</v>
      </c>
      <c r="J133" s="230">
        <v>50</v>
      </c>
      <c r="K133" s="274"/>
    </row>
    <row r="134" s="1" customFormat="1" ht="15" customHeight="1">
      <c r="B134" s="272"/>
      <c r="C134" s="230" t="s">
        <v>2045</v>
      </c>
      <c r="D134" s="230"/>
      <c r="E134" s="230"/>
      <c r="F134" s="252" t="s">
        <v>2032</v>
      </c>
      <c r="G134" s="230"/>
      <c r="H134" s="230" t="s">
        <v>2066</v>
      </c>
      <c r="I134" s="230" t="s">
        <v>2028</v>
      </c>
      <c r="J134" s="230">
        <v>50</v>
      </c>
      <c r="K134" s="274"/>
    </row>
    <row r="135" s="1" customFormat="1" ht="15" customHeight="1">
      <c r="B135" s="272"/>
      <c r="C135" s="230" t="s">
        <v>2051</v>
      </c>
      <c r="D135" s="230"/>
      <c r="E135" s="230"/>
      <c r="F135" s="252" t="s">
        <v>2032</v>
      </c>
      <c r="G135" s="230"/>
      <c r="H135" s="230" t="s">
        <v>2066</v>
      </c>
      <c r="I135" s="230" t="s">
        <v>2028</v>
      </c>
      <c r="J135" s="230">
        <v>50</v>
      </c>
      <c r="K135" s="274"/>
    </row>
    <row r="136" s="1" customFormat="1" ht="15" customHeight="1">
      <c r="B136" s="272"/>
      <c r="C136" s="230" t="s">
        <v>2053</v>
      </c>
      <c r="D136" s="230"/>
      <c r="E136" s="230"/>
      <c r="F136" s="252" t="s">
        <v>2032</v>
      </c>
      <c r="G136" s="230"/>
      <c r="H136" s="230" t="s">
        <v>2066</v>
      </c>
      <c r="I136" s="230" t="s">
        <v>2028</v>
      </c>
      <c r="J136" s="230">
        <v>50</v>
      </c>
      <c r="K136" s="274"/>
    </row>
    <row r="137" s="1" customFormat="1" ht="15" customHeight="1">
      <c r="B137" s="272"/>
      <c r="C137" s="230" t="s">
        <v>2054</v>
      </c>
      <c r="D137" s="230"/>
      <c r="E137" s="230"/>
      <c r="F137" s="252" t="s">
        <v>2032</v>
      </c>
      <c r="G137" s="230"/>
      <c r="H137" s="230" t="s">
        <v>2079</v>
      </c>
      <c r="I137" s="230" t="s">
        <v>2028</v>
      </c>
      <c r="J137" s="230">
        <v>255</v>
      </c>
      <c r="K137" s="274"/>
    </row>
    <row r="138" s="1" customFormat="1" ht="15" customHeight="1">
      <c r="B138" s="272"/>
      <c r="C138" s="230" t="s">
        <v>2056</v>
      </c>
      <c r="D138" s="230"/>
      <c r="E138" s="230"/>
      <c r="F138" s="252" t="s">
        <v>2026</v>
      </c>
      <c r="G138" s="230"/>
      <c r="H138" s="230" t="s">
        <v>2080</v>
      </c>
      <c r="I138" s="230" t="s">
        <v>2058</v>
      </c>
      <c r="J138" s="230"/>
      <c r="K138" s="274"/>
    </row>
    <row r="139" s="1" customFormat="1" ht="15" customHeight="1">
      <c r="B139" s="272"/>
      <c r="C139" s="230" t="s">
        <v>2059</v>
      </c>
      <c r="D139" s="230"/>
      <c r="E139" s="230"/>
      <c r="F139" s="252" t="s">
        <v>2026</v>
      </c>
      <c r="G139" s="230"/>
      <c r="H139" s="230" t="s">
        <v>2081</v>
      </c>
      <c r="I139" s="230" t="s">
        <v>2061</v>
      </c>
      <c r="J139" s="230"/>
      <c r="K139" s="274"/>
    </row>
    <row r="140" s="1" customFormat="1" ht="15" customHeight="1">
      <c r="B140" s="272"/>
      <c r="C140" s="230" t="s">
        <v>2062</v>
      </c>
      <c r="D140" s="230"/>
      <c r="E140" s="230"/>
      <c r="F140" s="252" t="s">
        <v>2026</v>
      </c>
      <c r="G140" s="230"/>
      <c r="H140" s="230" t="s">
        <v>2062</v>
      </c>
      <c r="I140" s="230" t="s">
        <v>2061</v>
      </c>
      <c r="J140" s="230"/>
      <c r="K140" s="274"/>
    </row>
    <row r="141" s="1" customFormat="1" ht="15" customHeight="1">
      <c r="B141" s="272"/>
      <c r="C141" s="230" t="s">
        <v>45</v>
      </c>
      <c r="D141" s="230"/>
      <c r="E141" s="230"/>
      <c r="F141" s="252" t="s">
        <v>2026</v>
      </c>
      <c r="G141" s="230"/>
      <c r="H141" s="230" t="s">
        <v>2082</v>
      </c>
      <c r="I141" s="230" t="s">
        <v>2061</v>
      </c>
      <c r="J141" s="230"/>
      <c r="K141" s="274"/>
    </row>
    <row r="142" s="1" customFormat="1" ht="15" customHeight="1">
      <c r="B142" s="272"/>
      <c r="C142" s="230" t="s">
        <v>2083</v>
      </c>
      <c r="D142" s="230"/>
      <c r="E142" s="230"/>
      <c r="F142" s="252" t="s">
        <v>2026</v>
      </c>
      <c r="G142" s="230"/>
      <c r="H142" s="230" t="s">
        <v>2084</v>
      </c>
      <c r="I142" s="230" t="s">
        <v>2061</v>
      </c>
      <c r="J142" s="230"/>
      <c r="K142" s="274"/>
    </row>
    <row r="143" s="1" customFormat="1" ht="15" customHeight="1">
      <c r="B143" s="275"/>
      <c r="C143" s="276"/>
      <c r="D143" s="276"/>
      <c r="E143" s="276"/>
      <c r="F143" s="276"/>
      <c r="G143" s="276"/>
      <c r="H143" s="276"/>
      <c r="I143" s="276"/>
      <c r="J143" s="276"/>
      <c r="K143" s="277"/>
    </row>
    <row r="144" s="1" customFormat="1" ht="18.75" customHeight="1">
      <c r="B144" s="227"/>
      <c r="C144" s="227"/>
      <c r="D144" s="227"/>
      <c r="E144" s="227"/>
      <c r="F144" s="264"/>
      <c r="G144" s="227"/>
      <c r="H144" s="227"/>
      <c r="I144" s="227"/>
      <c r="J144" s="227"/>
      <c r="K144" s="227"/>
    </row>
    <row r="145" s="1" customFormat="1" ht="18.75" customHeight="1">
      <c r="B145" s="238"/>
      <c r="C145" s="238"/>
      <c r="D145" s="238"/>
      <c r="E145" s="238"/>
      <c r="F145" s="238"/>
      <c r="G145" s="238"/>
      <c r="H145" s="238"/>
      <c r="I145" s="238"/>
      <c r="J145" s="238"/>
      <c r="K145" s="238"/>
    </row>
    <row r="146" s="1" customFormat="1" ht="7.5" customHeight="1">
      <c r="B146" s="239"/>
      <c r="C146" s="240"/>
      <c r="D146" s="240"/>
      <c r="E146" s="240"/>
      <c r="F146" s="240"/>
      <c r="G146" s="240"/>
      <c r="H146" s="240"/>
      <c r="I146" s="240"/>
      <c r="J146" s="240"/>
      <c r="K146" s="241"/>
    </row>
    <row r="147" s="1" customFormat="1" ht="45" customHeight="1">
      <c r="B147" s="242"/>
      <c r="C147" s="243" t="s">
        <v>2085</v>
      </c>
      <c r="D147" s="243"/>
      <c r="E147" s="243"/>
      <c r="F147" s="243"/>
      <c r="G147" s="243"/>
      <c r="H147" s="243"/>
      <c r="I147" s="243"/>
      <c r="J147" s="243"/>
      <c r="K147" s="244"/>
    </row>
    <row r="148" s="1" customFormat="1" ht="17.25" customHeight="1">
      <c r="B148" s="242"/>
      <c r="C148" s="245" t="s">
        <v>2020</v>
      </c>
      <c r="D148" s="245"/>
      <c r="E148" s="245"/>
      <c r="F148" s="245" t="s">
        <v>2021</v>
      </c>
      <c r="G148" s="246"/>
      <c r="H148" s="245" t="s">
        <v>61</v>
      </c>
      <c r="I148" s="245" t="s">
        <v>64</v>
      </c>
      <c r="J148" s="245" t="s">
        <v>2022</v>
      </c>
      <c r="K148" s="244"/>
    </row>
    <row r="149" s="1" customFormat="1" ht="17.25" customHeight="1">
      <c r="B149" s="242"/>
      <c r="C149" s="247" t="s">
        <v>2023</v>
      </c>
      <c r="D149" s="247"/>
      <c r="E149" s="247"/>
      <c r="F149" s="248" t="s">
        <v>2024</v>
      </c>
      <c r="G149" s="249"/>
      <c r="H149" s="247"/>
      <c r="I149" s="247"/>
      <c r="J149" s="247" t="s">
        <v>2025</v>
      </c>
      <c r="K149" s="244"/>
    </row>
    <row r="150" s="1" customFormat="1" ht="5.25" customHeight="1">
      <c r="B150" s="253"/>
      <c r="C150" s="250"/>
      <c r="D150" s="250"/>
      <c r="E150" s="250"/>
      <c r="F150" s="250"/>
      <c r="G150" s="251"/>
      <c r="H150" s="250"/>
      <c r="I150" s="250"/>
      <c r="J150" s="250"/>
      <c r="K150" s="274"/>
    </row>
    <row r="151" s="1" customFormat="1" ht="15" customHeight="1">
      <c r="B151" s="253"/>
      <c r="C151" s="278" t="s">
        <v>2029</v>
      </c>
      <c r="D151" s="230"/>
      <c r="E151" s="230"/>
      <c r="F151" s="279" t="s">
        <v>2026</v>
      </c>
      <c r="G151" s="230"/>
      <c r="H151" s="278" t="s">
        <v>2066</v>
      </c>
      <c r="I151" s="278" t="s">
        <v>2028</v>
      </c>
      <c r="J151" s="278">
        <v>120</v>
      </c>
      <c r="K151" s="274"/>
    </row>
    <row r="152" s="1" customFormat="1" ht="15" customHeight="1">
      <c r="B152" s="253"/>
      <c r="C152" s="278" t="s">
        <v>2075</v>
      </c>
      <c r="D152" s="230"/>
      <c r="E152" s="230"/>
      <c r="F152" s="279" t="s">
        <v>2026</v>
      </c>
      <c r="G152" s="230"/>
      <c r="H152" s="278" t="s">
        <v>2086</v>
      </c>
      <c r="I152" s="278" t="s">
        <v>2028</v>
      </c>
      <c r="J152" s="278" t="s">
        <v>2077</v>
      </c>
      <c r="K152" s="274"/>
    </row>
    <row r="153" s="1" customFormat="1" ht="15" customHeight="1">
      <c r="B153" s="253"/>
      <c r="C153" s="278" t="s">
        <v>1974</v>
      </c>
      <c r="D153" s="230"/>
      <c r="E153" s="230"/>
      <c r="F153" s="279" t="s">
        <v>2026</v>
      </c>
      <c r="G153" s="230"/>
      <c r="H153" s="278" t="s">
        <v>2087</v>
      </c>
      <c r="I153" s="278" t="s">
        <v>2028</v>
      </c>
      <c r="J153" s="278" t="s">
        <v>2077</v>
      </c>
      <c r="K153" s="274"/>
    </row>
    <row r="154" s="1" customFormat="1" ht="15" customHeight="1">
      <c r="B154" s="253"/>
      <c r="C154" s="278" t="s">
        <v>2031</v>
      </c>
      <c r="D154" s="230"/>
      <c r="E154" s="230"/>
      <c r="F154" s="279" t="s">
        <v>2032</v>
      </c>
      <c r="G154" s="230"/>
      <c r="H154" s="278" t="s">
        <v>2066</v>
      </c>
      <c r="I154" s="278" t="s">
        <v>2028</v>
      </c>
      <c r="J154" s="278">
        <v>50</v>
      </c>
      <c r="K154" s="274"/>
    </row>
    <row r="155" s="1" customFormat="1" ht="15" customHeight="1">
      <c r="B155" s="253"/>
      <c r="C155" s="278" t="s">
        <v>2034</v>
      </c>
      <c r="D155" s="230"/>
      <c r="E155" s="230"/>
      <c r="F155" s="279" t="s">
        <v>2026</v>
      </c>
      <c r="G155" s="230"/>
      <c r="H155" s="278" t="s">
        <v>2066</v>
      </c>
      <c r="I155" s="278" t="s">
        <v>2036</v>
      </c>
      <c r="J155" s="278"/>
      <c r="K155" s="274"/>
    </row>
    <row r="156" s="1" customFormat="1" ht="15" customHeight="1">
      <c r="B156" s="253"/>
      <c r="C156" s="278" t="s">
        <v>2045</v>
      </c>
      <c r="D156" s="230"/>
      <c r="E156" s="230"/>
      <c r="F156" s="279" t="s">
        <v>2032</v>
      </c>
      <c r="G156" s="230"/>
      <c r="H156" s="278" t="s">
        <v>2066</v>
      </c>
      <c r="I156" s="278" t="s">
        <v>2028</v>
      </c>
      <c r="J156" s="278">
        <v>50</v>
      </c>
      <c r="K156" s="274"/>
    </row>
    <row r="157" s="1" customFormat="1" ht="15" customHeight="1">
      <c r="B157" s="253"/>
      <c r="C157" s="278" t="s">
        <v>2053</v>
      </c>
      <c r="D157" s="230"/>
      <c r="E157" s="230"/>
      <c r="F157" s="279" t="s">
        <v>2032</v>
      </c>
      <c r="G157" s="230"/>
      <c r="H157" s="278" t="s">
        <v>2066</v>
      </c>
      <c r="I157" s="278" t="s">
        <v>2028</v>
      </c>
      <c r="J157" s="278">
        <v>50</v>
      </c>
      <c r="K157" s="274"/>
    </row>
    <row r="158" s="1" customFormat="1" ht="15" customHeight="1">
      <c r="B158" s="253"/>
      <c r="C158" s="278" t="s">
        <v>2051</v>
      </c>
      <c r="D158" s="230"/>
      <c r="E158" s="230"/>
      <c r="F158" s="279" t="s">
        <v>2032</v>
      </c>
      <c r="G158" s="230"/>
      <c r="H158" s="278" t="s">
        <v>2066</v>
      </c>
      <c r="I158" s="278" t="s">
        <v>2028</v>
      </c>
      <c r="J158" s="278">
        <v>50</v>
      </c>
      <c r="K158" s="274"/>
    </row>
    <row r="159" s="1" customFormat="1" ht="15" customHeight="1">
      <c r="B159" s="253"/>
      <c r="C159" s="278" t="s">
        <v>116</v>
      </c>
      <c r="D159" s="230"/>
      <c r="E159" s="230"/>
      <c r="F159" s="279" t="s">
        <v>2026</v>
      </c>
      <c r="G159" s="230"/>
      <c r="H159" s="278" t="s">
        <v>2088</v>
      </c>
      <c r="I159" s="278" t="s">
        <v>2028</v>
      </c>
      <c r="J159" s="278" t="s">
        <v>2089</v>
      </c>
      <c r="K159" s="274"/>
    </row>
    <row r="160" s="1" customFormat="1" ht="15" customHeight="1">
      <c r="B160" s="253"/>
      <c r="C160" s="278" t="s">
        <v>2090</v>
      </c>
      <c r="D160" s="230"/>
      <c r="E160" s="230"/>
      <c r="F160" s="279" t="s">
        <v>2026</v>
      </c>
      <c r="G160" s="230"/>
      <c r="H160" s="278" t="s">
        <v>2091</v>
      </c>
      <c r="I160" s="278" t="s">
        <v>2061</v>
      </c>
      <c r="J160" s="278"/>
      <c r="K160" s="274"/>
    </row>
    <row r="161" s="1" customFormat="1" ht="15" customHeight="1">
      <c r="B161" s="280"/>
      <c r="C161" s="262"/>
      <c r="D161" s="262"/>
      <c r="E161" s="262"/>
      <c r="F161" s="262"/>
      <c r="G161" s="262"/>
      <c r="H161" s="262"/>
      <c r="I161" s="262"/>
      <c r="J161" s="262"/>
      <c r="K161" s="281"/>
    </row>
    <row r="162" s="1" customFormat="1" ht="18.75" customHeight="1">
      <c r="B162" s="227"/>
      <c r="C162" s="230"/>
      <c r="D162" s="230"/>
      <c r="E162" s="230"/>
      <c r="F162" s="252"/>
      <c r="G162" s="230"/>
      <c r="H162" s="230"/>
      <c r="I162" s="230"/>
      <c r="J162" s="230"/>
      <c r="K162" s="227"/>
    </row>
    <row r="163" s="1" customFormat="1" ht="18.75" customHeight="1">
      <c r="B163" s="238"/>
      <c r="C163" s="238"/>
      <c r="D163" s="238"/>
      <c r="E163" s="238"/>
      <c r="F163" s="238"/>
      <c r="G163" s="238"/>
      <c r="H163" s="238"/>
      <c r="I163" s="238"/>
      <c r="J163" s="238"/>
      <c r="K163" s="238"/>
    </row>
    <row r="164" s="1" customFormat="1" ht="7.5" customHeight="1">
      <c r="B164" s="217"/>
      <c r="C164" s="218"/>
      <c r="D164" s="218"/>
      <c r="E164" s="218"/>
      <c r="F164" s="218"/>
      <c r="G164" s="218"/>
      <c r="H164" s="218"/>
      <c r="I164" s="218"/>
      <c r="J164" s="218"/>
      <c r="K164" s="219"/>
    </row>
    <row r="165" s="1" customFormat="1" ht="45" customHeight="1">
      <c r="B165" s="220"/>
      <c r="C165" s="221" t="s">
        <v>2092</v>
      </c>
      <c r="D165" s="221"/>
      <c r="E165" s="221"/>
      <c r="F165" s="221"/>
      <c r="G165" s="221"/>
      <c r="H165" s="221"/>
      <c r="I165" s="221"/>
      <c r="J165" s="221"/>
      <c r="K165" s="222"/>
    </row>
    <row r="166" s="1" customFormat="1" ht="17.25" customHeight="1">
      <c r="B166" s="220"/>
      <c r="C166" s="245" t="s">
        <v>2020</v>
      </c>
      <c r="D166" s="245"/>
      <c r="E166" s="245"/>
      <c r="F166" s="245" t="s">
        <v>2021</v>
      </c>
      <c r="G166" s="282"/>
      <c r="H166" s="283" t="s">
        <v>61</v>
      </c>
      <c r="I166" s="283" t="s">
        <v>64</v>
      </c>
      <c r="J166" s="245" t="s">
        <v>2022</v>
      </c>
      <c r="K166" s="222"/>
    </row>
    <row r="167" s="1" customFormat="1" ht="17.25" customHeight="1">
      <c r="B167" s="223"/>
      <c r="C167" s="247" t="s">
        <v>2023</v>
      </c>
      <c r="D167" s="247"/>
      <c r="E167" s="247"/>
      <c r="F167" s="248" t="s">
        <v>2024</v>
      </c>
      <c r="G167" s="284"/>
      <c r="H167" s="285"/>
      <c r="I167" s="285"/>
      <c r="J167" s="247" t="s">
        <v>2025</v>
      </c>
      <c r="K167" s="225"/>
    </row>
    <row r="168" s="1" customFormat="1" ht="5.25" customHeight="1">
      <c r="B168" s="253"/>
      <c r="C168" s="250"/>
      <c r="D168" s="250"/>
      <c r="E168" s="250"/>
      <c r="F168" s="250"/>
      <c r="G168" s="251"/>
      <c r="H168" s="250"/>
      <c r="I168" s="250"/>
      <c r="J168" s="250"/>
      <c r="K168" s="274"/>
    </row>
    <row r="169" s="1" customFormat="1" ht="15" customHeight="1">
      <c r="B169" s="253"/>
      <c r="C169" s="230" t="s">
        <v>2029</v>
      </c>
      <c r="D169" s="230"/>
      <c r="E169" s="230"/>
      <c r="F169" s="252" t="s">
        <v>2026</v>
      </c>
      <c r="G169" s="230"/>
      <c r="H169" s="230" t="s">
        <v>2066</v>
      </c>
      <c r="I169" s="230" t="s">
        <v>2028</v>
      </c>
      <c r="J169" s="230">
        <v>120</v>
      </c>
      <c r="K169" s="274"/>
    </row>
    <row r="170" s="1" customFormat="1" ht="15" customHeight="1">
      <c r="B170" s="253"/>
      <c r="C170" s="230" t="s">
        <v>2075</v>
      </c>
      <c r="D170" s="230"/>
      <c r="E170" s="230"/>
      <c r="F170" s="252" t="s">
        <v>2026</v>
      </c>
      <c r="G170" s="230"/>
      <c r="H170" s="230" t="s">
        <v>2076</v>
      </c>
      <c r="I170" s="230" t="s">
        <v>2028</v>
      </c>
      <c r="J170" s="230" t="s">
        <v>2077</v>
      </c>
      <c r="K170" s="274"/>
    </row>
    <row r="171" s="1" customFormat="1" ht="15" customHeight="1">
      <c r="B171" s="253"/>
      <c r="C171" s="230" t="s">
        <v>1974</v>
      </c>
      <c r="D171" s="230"/>
      <c r="E171" s="230"/>
      <c r="F171" s="252" t="s">
        <v>2026</v>
      </c>
      <c r="G171" s="230"/>
      <c r="H171" s="230" t="s">
        <v>2093</v>
      </c>
      <c r="I171" s="230" t="s">
        <v>2028</v>
      </c>
      <c r="J171" s="230" t="s">
        <v>2077</v>
      </c>
      <c r="K171" s="274"/>
    </row>
    <row r="172" s="1" customFormat="1" ht="15" customHeight="1">
      <c r="B172" s="253"/>
      <c r="C172" s="230" t="s">
        <v>2031</v>
      </c>
      <c r="D172" s="230"/>
      <c r="E172" s="230"/>
      <c r="F172" s="252" t="s">
        <v>2032</v>
      </c>
      <c r="G172" s="230"/>
      <c r="H172" s="230" t="s">
        <v>2093</v>
      </c>
      <c r="I172" s="230" t="s">
        <v>2028</v>
      </c>
      <c r="J172" s="230">
        <v>50</v>
      </c>
      <c r="K172" s="274"/>
    </row>
    <row r="173" s="1" customFormat="1" ht="15" customHeight="1">
      <c r="B173" s="253"/>
      <c r="C173" s="230" t="s">
        <v>2034</v>
      </c>
      <c r="D173" s="230"/>
      <c r="E173" s="230"/>
      <c r="F173" s="252" t="s">
        <v>2026</v>
      </c>
      <c r="G173" s="230"/>
      <c r="H173" s="230" t="s">
        <v>2093</v>
      </c>
      <c r="I173" s="230" t="s">
        <v>2036</v>
      </c>
      <c r="J173" s="230"/>
      <c r="K173" s="274"/>
    </row>
    <row r="174" s="1" customFormat="1" ht="15" customHeight="1">
      <c r="B174" s="253"/>
      <c r="C174" s="230" t="s">
        <v>2045</v>
      </c>
      <c r="D174" s="230"/>
      <c r="E174" s="230"/>
      <c r="F174" s="252" t="s">
        <v>2032</v>
      </c>
      <c r="G174" s="230"/>
      <c r="H174" s="230" t="s">
        <v>2093</v>
      </c>
      <c r="I174" s="230" t="s">
        <v>2028</v>
      </c>
      <c r="J174" s="230">
        <v>50</v>
      </c>
      <c r="K174" s="274"/>
    </row>
    <row r="175" s="1" customFormat="1" ht="15" customHeight="1">
      <c r="B175" s="253"/>
      <c r="C175" s="230" t="s">
        <v>2053</v>
      </c>
      <c r="D175" s="230"/>
      <c r="E175" s="230"/>
      <c r="F175" s="252" t="s">
        <v>2032</v>
      </c>
      <c r="G175" s="230"/>
      <c r="H175" s="230" t="s">
        <v>2093</v>
      </c>
      <c r="I175" s="230" t="s">
        <v>2028</v>
      </c>
      <c r="J175" s="230">
        <v>50</v>
      </c>
      <c r="K175" s="274"/>
    </row>
    <row r="176" s="1" customFormat="1" ht="15" customHeight="1">
      <c r="B176" s="253"/>
      <c r="C176" s="230" t="s">
        <v>2051</v>
      </c>
      <c r="D176" s="230"/>
      <c r="E176" s="230"/>
      <c r="F176" s="252" t="s">
        <v>2032</v>
      </c>
      <c r="G176" s="230"/>
      <c r="H176" s="230" t="s">
        <v>2093</v>
      </c>
      <c r="I176" s="230" t="s">
        <v>2028</v>
      </c>
      <c r="J176" s="230">
        <v>50</v>
      </c>
      <c r="K176" s="274"/>
    </row>
    <row r="177" s="1" customFormat="1" ht="15" customHeight="1">
      <c r="B177" s="253"/>
      <c r="C177" s="230" t="s">
        <v>127</v>
      </c>
      <c r="D177" s="230"/>
      <c r="E177" s="230"/>
      <c r="F177" s="252" t="s">
        <v>2026</v>
      </c>
      <c r="G177" s="230"/>
      <c r="H177" s="230" t="s">
        <v>2094</v>
      </c>
      <c r="I177" s="230" t="s">
        <v>2095</v>
      </c>
      <c r="J177" s="230"/>
      <c r="K177" s="274"/>
    </row>
    <row r="178" s="1" customFormat="1" ht="15" customHeight="1">
      <c r="B178" s="253"/>
      <c r="C178" s="230" t="s">
        <v>64</v>
      </c>
      <c r="D178" s="230"/>
      <c r="E178" s="230"/>
      <c r="F178" s="252" t="s">
        <v>2026</v>
      </c>
      <c r="G178" s="230"/>
      <c r="H178" s="230" t="s">
        <v>2096</v>
      </c>
      <c r="I178" s="230" t="s">
        <v>2097</v>
      </c>
      <c r="J178" s="230">
        <v>1</v>
      </c>
      <c r="K178" s="274"/>
    </row>
    <row r="179" s="1" customFormat="1" ht="15" customHeight="1">
      <c r="B179" s="253"/>
      <c r="C179" s="230" t="s">
        <v>60</v>
      </c>
      <c r="D179" s="230"/>
      <c r="E179" s="230"/>
      <c r="F179" s="252" t="s">
        <v>2026</v>
      </c>
      <c r="G179" s="230"/>
      <c r="H179" s="230" t="s">
        <v>2098</v>
      </c>
      <c r="I179" s="230" t="s">
        <v>2028</v>
      </c>
      <c r="J179" s="230">
        <v>20</v>
      </c>
      <c r="K179" s="274"/>
    </row>
    <row r="180" s="1" customFormat="1" ht="15" customHeight="1">
      <c r="B180" s="253"/>
      <c r="C180" s="230" t="s">
        <v>61</v>
      </c>
      <c r="D180" s="230"/>
      <c r="E180" s="230"/>
      <c r="F180" s="252" t="s">
        <v>2026</v>
      </c>
      <c r="G180" s="230"/>
      <c r="H180" s="230" t="s">
        <v>2099</v>
      </c>
      <c r="I180" s="230" t="s">
        <v>2028</v>
      </c>
      <c r="J180" s="230">
        <v>255</v>
      </c>
      <c r="K180" s="274"/>
    </row>
    <row r="181" s="1" customFormat="1" ht="15" customHeight="1">
      <c r="B181" s="253"/>
      <c r="C181" s="230" t="s">
        <v>128</v>
      </c>
      <c r="D181" s="230"/>
      <c r="E181" s="230"/>
      <c r="F181" s="252" t="s">
        <v>2026</v>
      </c>
      <c r="G181" s="230"/>
      <c r="H181" s="230" t="s">
        <v>1990</v>
      </c>
      <c r="I181" s="230" t="s">
        <v>2028</v>
      </c>
      <c r="J181" s="230">
        <v>10</v>
      </c>
      <c r="K181" s="274"/>
    </row>
    <row r="182" s="1" customFormat="1" ht="15" customHeight="1">
      <c r="B182" s="253"/>
      <c r="C182" s="230" t="s">
        <v>129</v>
      </c>
      <c r="D182" s="230"/>
      <c r="E182" s="230"/>
      <c r="F182" s="252" t="s">
        <v>2026</v>
      </c>
      <c r="G182" s="230"/>
      <c r="H182" s="230" t="s">
        <v>2100</v>
      </c>
      <c r="I182" s="230" t="s">
        <v>2061</v>
      </c>
      <c r="J182" s="230"/>
      <c r="K182" s="274"/>
    </row>
    <row r="183" s="1" customFormat="1" ht="15" customHeight="1">
      <c r="B183" s="253"/>
      <c r="C183" s="230" t="s">
        <v>2101</v>
      </c>
      <c r="D183" s="230"/>
      <c r="E183" s="230"/>
      <c r="F183" s="252" t="s">
        <v>2026</v>
      </c>
      <c r="G183" s="230"/>
      <c r="H183" s="230" t="s">
        <v>2102</v>
      </c>
      <c r="I183" s="230" t="s">
        <v>2061</v>
      </c>
      <c r="J183" s="230"/>
      <c r="K183" s="274"/>
    </row>
    <row r="184" s="1" customFormat="1" ht="15" customHeight="1">
      <c r="B184" s="253"/>
      <c r="C184" s="230" t="s">
        <v>2090</v>
      </c>
      <c r="D184" s="230"/>
      <c r="E184" s="230"/>
      <c r="F184" s="252" t="s">
        <v>2026</v>
      </c>
      <c r="G184" s="230"/>
      <c r="H184" s="230" t="s">
        <v>2103</v>
      </c>
      <c r="I184" s="230" t="s">
        <v>2061</v>
      </c>
      <c r="J184" s="230"/>
      <c r="K184" s="274"/>
    </row>
    <row r="185" s="1" customFormat="1" ht="15" customHeight="1">
      <c r="B185" s="253"/>
      <c r="C185" s="230" t="s">
        <v>131</v>
      </c>
      <c r="D185" s="230"/>
      <c r="E185" s="230"/>
      <c r="F185" s="252" t="s">
        <v>2032</v>
      </c>
      <c r="G185" s="230"/>
      <c r="H185" s="230" t="s">
        <v>2104</v>
      </c>
      <c r="I185" s="230" t="s">
        <v>2028</v>
      </c>
      <c r="J185" s="230">
        <v>50</v>
      </c>
      <c r="K185" s="274"/>
    </row>
    <row r="186" s="1" customFormat="1" ht="15" customHeight="1">
      <c r="B186" s="253"/>
      <c r="C186" s="230" t="s">
        <v>2105</v>
      </c>
      <c r="D186" s="230"/>
      <c r="E186" s="230"/>
      <c r="F186" s="252" t="s">
        <v>2032</v>
      </c>
      <c r="G186" s="230"/>
      <c r="H186" s="230" t="s">
        <v>2106</v>
      </c>
      <c r="I186" s="230" t="s">
        <v>2107</v>
      </c>
      <c r="J186" s="230"/>
      <c r="K186" s="274"/>
    </row>
    <row r="187" s="1" customFormat="1" ht="15" customHeight="1">
      <c r="B187" s="253"/>
      <c r="C187" s="230" t="s">
        <v>2108</v>
      </c>
      <c r="D187" s="230"/>
      <c r="E187" s="230"/>
      <c r="F187" s="252" t="s">
        <v>2032</v>
      </c>
      <c r="G187" s="230"/>
      <c r="H187" s="230" t="s">
        <v>2109</v>
      </c>
      <c r="I187" s="230" t="s">
        <v>2107</v>
      </c>
      <c r="J187" s="230"/>
      <c r="K187" s="274"/>
    </row>
    <row r="188" s="1" customFormat="1" ht="15" customHeight="1">
      <c r="B188" s="253"/>
      <c r="C188" s="230" t="s">
        <v>2110</v>
      </c>
      <c r="D188" s="230"/>
      <c r="E188" s="230"/>
      <c r="F188" s="252" t="s">
        <v>2032</v>
      </c>
      <c r="G188" s="230"/>
      <c r="H188" s="230" t="s">
        <v>2111</v>
      </c>
      <c r="I188" s="230" t="s">
        <v>2107</v>
      </c>
      <c r="J188" s="230"/>
      <c r="K188" s="274"/>
    </row>
    <row r="189" s="1" customFormat="1" ht="15" customHeight="1">
      <c r="B189" s="253"/>
      <c r="C189" s="286" t="s">
        <v>2112</v>
      </c>
      <c r="D189" s="230"/>
      <c r="E189" s="230"/>
      <c r="F189" s="252" t="s">
        <v>2032</v>
      </c>
      <c r="G189" s="230"/>
      <c r="H189" s="230" t="s">
        <v>2113</v>
      </c>
      <c r="I189" s="230" t="s">
        <v>2114</v>
      </c>
      <c r="J189" s="287" t="s">
        <v>2115</v>
      </c>
      <c r="K189" s="274"/>
    </row>
    <row r="190" s="1" customFormat="1" ht="15" customHeight="1">
      <c r="B190" s="253"/>
      <c r="C190" s="237" t="s">
        <v>49</v>
      </c>
      <c r="D190" s="230"/>
      <c r="E190" s="230"/>
      <c r="F190" s="252" t="s">
        <v>2026</v>
      </c>
      <c r="G190" s="230"/>
      <c r="H190" s="227" t="s">
        <v>2116</v>
      </c>
      <c r="I190" s="230" t="s">
        <v>2117</v>
      </c>
      <c r="J190" s="230"/>
      <c r="K190" s="274"/>
    </row>
    <row r="191" s="1" customFormat="1" ht="15" customHeight="1">
      <c r="B191" s="253"/>
      <c r="C191" s="237" t="s">
        <v>2118</v>
      </c>
      <c r="D191" s="230"/>
      <c r="E191" s="230"/>
      <c r="F191" s="252" t="s">
        <v>2026</v>
      </c>
      <c r="G191" s="230"/>
      <c r="H191" s="230" t="s">
        <v>2119</v>
      </c>
      <c r="I191" s="230" t="s">
        <v>2061</v>
      </c>
      <c r="J191" s="230"/>
      <c r="K191" s="274"/>
    </row>
    <row r="192" s="1" customFormat="1" ht="15" customHeight="1">
      <c r="B192" s="253"/>
      <c r="C192" s="237" t="s">
        <v>2120</v>
      </c>
      <c r="D192" s="230"/>
      <c r="E192" s="230"/>
      <c r="F192" s="252" t="s">
        <v>2026</v>
      </c>
      <c r="G192" s="230"/>
      <c r="H192" s="230" t="s">
        <v>2121</v>
      </c>
      <c r="I192" s="230" t="s">
        <v>2061</v>
      </c>
      <c r="J192" s="230"/>
      <c r="K192" s="274"/>
    </row>
    <row r="193" s="1" customFormat="1" ht="15" customHeight="1">
      <c r="B193" s="253"/>
      <c r="C193" s="237" t="s">
        <v>2122</v>
      </c>
      <c r="D193" s="230"/>
      <c r="E193" s="230"/>
      <c r="F193" s="252" t="s">
        <v>2032</v>
      </c>
      <c r="G193" s="230"/>
      <c r="H193" s="230" t="s">
        <v>2123</v>
      </c>
      <c r="I193" s="230" t="s">
        <v>2061</v>
      </c>
      <c r="J193" s="230"/>
      <c r="K193" s="274"/>
    </row>
    <row r="194" s="1" customFormat="1" ht="15" customHeight="1">
      <c r="B194" s="280"/>
      <c r="C194" s="288"/>
      <c r="D194" s="262"/>
      <c r="E194" s="262"/>
      <c r="F194" s="262"/>
      <c r="G194" s="262"/>
      <c r="H194" s="262"/>
      <c r="I194" s="262"/>
      <c r="J194" s="262"/>
      <c r="K194" s="281"/>
    </row>
    <row r="195" s="1" customFormat="1" ht="18.75" customHeight="1">
      <c r="B195" s="227"/>
      <c r="C195" s="230"/>
      <c r="D195" s="230"/>
      <c r="E195" s="230"/>
      <c r="F195" s="252"/>
      <c r="G195" s="230"/>
      <c r="H195" s="230"/>
      <c r="I195" s="230"/>
      <c r="J195" s="230"/>
      <c r="K195" s="227"/>
    </row>
    <row r="196" s="1" customFormat="1" ht="18.75" customHeight="1">
      <c r="B196" s="227"/>
      <c r="C196" s="230"/>
      <c r="D196" s="230"/>
      <c r="E196" s="230"/>
      <c r="F196" s="252"/>
      <c r="G196" s="230"/>
      <c r="H196" s="230"/>
      <c r="I196" s="230"/>
      <c r="J196" s="230"/>
      <c r="K196" s="227"/>
    </row>
    <row r="197" s="1" customFormat="1" ht="18.75" customHeight="1">
      <c r="B197" s="238"/>
      <c r="C197" s="238"/>
      <c r="D197" s="238"/>
      <c r="E197" s="238"/>
      <c r="F197" s="238"/>
      <c r="G197" s="238"/>
      <c r="H197" s="238"/>
      <c r="I197" s="238"/>
      <c r="J197" s="238"/>
      <c r="K197" s="238"/>
    </row>
    <row r="198" s="1" customFormat="1" ht="13.5">
      <c r="B198" s="217"/>
      <c r="C198" s="218"/>
      <c r="D198" s="218"/>
      <c r="E198" s="218"/>
      <c r="F198" s="218"/>
      <c r="G198" s="218"/>
      <c r="H198" s="218"/>
      <c r="I198" s="218"/>
      <c r="J198" s="218"/>
      <c r="K198" s="219"/>
    </row>
    <row r="199" s="1" customFormat="1" ht="21">
      <c r="B199" s="220"/>
      <c r="C199" s="221" t="s">
        <v>2124</v>
      </c>
      <c r="D199" s="221"/>
      <c r="E199" s="221"/>
      <c r="F199" s="221"/>
      <c r="G199" s="221"/>
      <c r="H199" s="221"/>
      <c r="I199" s="221"/>
      <c r="J199" s="221"/>
      <c r="K199" s="222"/>
    </row>
    <row r="200" s="1" customFormat="1" ht="25.5" customHeight="1">
      <c r="B200" s="220"/>
      <c r="C200" s="289" t="s">
        <v>2125</v>
      </c>
      <c r="D200" s="289"/>
      <c r="E200" s="289"/>
      <c r="F200" s="289" t="s">
        <v>2126</v>
      </c>
      <c r="G200" s="290"/>
      <c r="H200" s="289" t="s">
        <v>2127</v>
      </c>
      <c r="I200" s="289"/>
      <c r="J200" s="289"/>
      <c r="K200" s="222"/>
    </row>
    <row r="201" s="1" customFormat="1" ht="5.25" customHeight="1">
      <c r="B201" s="253"/>
      <c r="C201" s="250"/>
      <c r="D201" s="250"/>
      <c r="E201" s="250"/>
      <c r="F201" s="250"/>
      <c r="G201" s="230"/>
      <c r="H201" s="250"/>
      <c r="I201" s="250"/>
      <c r="J201" s="250"/>
      <c r="K201" s="274"/>
    </row>
    <row r="202" s="1" customFormat="1" ht="15" customHeight="1">
      <c r="B202" s="253"/>
      <c r="C202" s="230" t="s">
        <v>2117</v>
      </c>
      <c r="D202" s="230"/>
      <c r="E202" s="230"/>
      <c r="F202" s="252" t="s">
        <v>50</v>
      </c>
      <c r="G202" s="230"/>
      <c r="H202" s="230" t="s">
        <v>2128</v>
      </c>
      <c r="I202" s="230"/>
      <c r="J202" s="230"/>
      <c r="K202" s="274"/>
    </row>
    <row r="203" s="1" customFormat="1" ht="15" customHeight="1">
      <c r="B203" s="253"/>
      <c r="C203" s="259"/>
      <c r="D203" s="230"/>
      <c r="E203" s="230"/>
      <c r="F203" s="252" t="s">
        <v>51</v>
      </c>
      <c r="G203" s="230"/>
      <c r="H203" s="230" t="s">
        <v>2129</v>
      </c>
      <c r="I203" s="230"/>
      <c r="J203" s="230"/>
      <c r="K203" s="274"/>
    </row>
    <row r="204" s="1" customFormat="1" ht="15" customHeight="1">
      <c r="B204" s="253"/>
      <c r="C204" s="259"/>
      <c r="D204" s="230"/>
      <c r="E204" s="230"/>
      <c r="F204" s="252" t="s">
        <v>54</v>
      </c>
      <c r="G204" s="230"/>
      <c r="H204" s="230" t="s">
        <v>2130</v>
      </c>
      <c r="I204" s="230"/>
      <c r="J204" s="230"/>
      <c r="K204" s="274"/>
    </row>
    <row r="205" s="1" customFormat="1" ht="15" customHeight="1">
      <c r="B205" s="253"/>
      <c r="C205" s="230"/>
      <c r="D205" s="230"/>
      <c r="E205" s="230"/>
      <c r="F205" s="252" t="s">
        <v>52</v>
      </c>
      <c r="G205" s="230"/>
      <c r="H205" s="230" t="s">
        <v>2131</v>
      </c>
      <c r="I205" s="230"/>
      <c r="J205" s="230"/>
      <c r="K205" s="274"/>
    </row>
    <row r="206" s="1" customFormat="1" ht="15" customHeight="1">
      <c r="B206" s="253"/>
      <c r="C206" s="230"/>
      <c r="D206" s="230"/>
      <c r="E206" s="230"/>
      <c r="F206" s="252" t="s">
        <v>53</v>
      </c>
      <c r="G206" s="230"/>
      <c r="H206" s="230" t="s">
        <v>2132</v>
      </c>
      <c r="I206" s="230"/>
      <c r="J206" s="230"/>
      <c r="K206" s="274"/>
    </row>
    <row r="207" s="1" customFormat="1" ht="15" customHeight="1">
      <c r="B207" s="253"/>
      <c r="C207" s="230"/>
      <c r="D207" s="230"/>
      <c r="E207" s="230"/>
      <c r="F207" s="252"/>
      <c r="G207" s="230"/>
      <c r="H207" s="230"/>
      <c r="I207" s="230"/>
      <c r="J207" s="230"/>
      <c r="K207" s="274"/>
    </row>
    <row r="208" s="1" customFormat="1" ht="15" customHeight="1">
      <c r="B208" s="253"/>
      <c r="C208" s="230" t="s">
        <v>2073</v>
      </c>
      <c r="D208" s="230"/>
      <c r="E208" s="230"/>
      <c r="F208" s="252" t="s">
        <v>86</v>
      </c>
      <c r="G208" s="230"/>
      <c r="H208" s="230" t="s">
        <v>2133</v>
      </c>
      <c r="I208" s="230"/>
      <c r="J208" s="230"/>
      <c r="K208" s="274"/>
    </row>
    <row r="209" s="1" customFormat="1" ht="15" customHeight="1">
      <c r="B209" s="253"/>
      <c r="C209" s="259"/>
      <c r="D209" s="230"/>
      <c r="E209" s="230"/>
      <c r="F209" s="252" t="s">
        <v>1968</v>
      </c>
      <c r="G209" s="230"/>
      <c r="H209" s="230" t="s">
        <v>1969</v>
      </c>
      <c r="I209" s="230"/>
      <c r="J209" s="230"/>
      <c r="K209" s="274"/>
    </row>
    <row r="210" s="1" customFormat="1" ht="15" customHeight="1">
      <c r="B210" s="253"/>
      <c r="C210" s="230"/>
      <c r="D210" s="230"/>
      <c r="E210" s="230"/>
      <c r="F210" s="252" t="s">
        <v>1966</v>
      </c>
      <c r="G210" s="230"/>
      <c r="H210" s="230" t="s">
        <v>2134</v>
      </c>
      <c r="I210" s="230"/>
      <c r="J210" s="230"/>
      <c r="K210" s="274"/>
    </row>
    <row r="211" s="1" customFormat="1" ht="15" customHeight="1">
      <c r="B211" s="291"/>
      <c r="C211" s="259"/>
      <c r="D211" s="259"/>
      <c r="E211" s="259"/>
      <c r="F211" s="252" t="s">
        <v>1970</v>
      </c>
      <c r="G211" s="237"/>
      <c r="H211" s="278" t="s">
        <v>1971</v>
      </c>
      <c r="I211" s="278"/>
      <c r="J211" s="278"/>
      <c r="K211" s="292"/>
    </row>
    <row r="212" s="1" customFormat="1" ht="15" customHeight="1">
      <c r="B212" s="291"/>
      <c r="C212" s="259"/>
      <c r="D212" s="259"/>
      <c r="E212" s="259"/>
      <c r="F212" s="252" t="s">
        <v>1972</v>
      </c>
      <c r="G212" s="237"/>
      <c r="H212" s="278" t="s">
        <v>293</v>
      </c>
      <c r="I212" s="278"/>
      <c r="J212" s="278"/>
      <c r="K212" s="292"/>
    </row>
    <row r="213" s="1" customFormat="1" ht="15" customHeight="1">
      <c r="B213" s="291"/>
      <c r="C213" s="259"/>
      <c r="D213" s="259"/>
      <c r="E213" s="259"/>
      <c r="F213" s="293"/>
      <c r="G213" s="237"/>
      <c r="H213" s="294"/>
      <c r="I213" s="294"/>
      <c r="J213" s="294"/>
      <c r="K213" s="292"/>
    </row>
    <row r="214" s="1" customFormat="1" ht="15" customHeight="1">
      <c r="B214" s="291"/>
      <c r="C214" s="230" t="s">
        <v>2097</v>
      </c>
      <c r="D214" s="259"/>
      <c r="E214" s="259"/>
      <c r="F214" s="252">
        <v>1</v>
      </c>
      <c r="G214" s="237"/>
      <c r="H214" s="278" t="s">
        <v>2135</v>
      </c>
      <c r="I214" s="278"/>
      <c r="J214" s="278"/>
      <c r="K214" s="292"/>
    </row>
    <row r="215" s="1" customFormat="1" ht="15" customHeight="1">
      <c r="B215" s="291"/>
      <c r="C215" s="259"/>
      <c r="D215" s="259"/>
      <c r="E215" s="259"/>
      <c r="F215" s="252">
        <v>2</v>
      </c>
      <c r="G215" s="237"/>
      <c r="H215" s="278" t="s">
        <v>2136</v>
      </c>
      <c r="I215" s="278"/>
      <c r="J215" s="278"/>
      <c r="K215" s="292"/>
    </row>
    <row r="216" s="1" customFormat="1" ht="15" customHeight="1">
      <c r="B216" s="291"/>
      <c r="C216" s="259"/>
      <c r="D216" s="259"/>
      <c r="E216" s="259"/>
      <c r="F216" s="252">
        <v>3</v>
      </c>
      <c r="G216" s="237"/>
      <c r="H216" s="278" t="s">
        <v>2137</v>
      </c>
      <c r="I216" s="278"/>
      <c r="J216" s="278"/>
      <c r="K216" s="292"/>
    </row>
    <row r="217" s="1" customFormat="1" ht="15" customHeight="1">
      <c r="B217" s="291"/>
      <c r="C217" s="259"/>
      <c r="D217" s="259"/>
      <c r="E217" s="259"/>
      <c r="F217" s="252">
        <v>4</v>
      </c>
      <c r="G217" s="237"/>
      <c r="H217" s="278" t="s">
        <v>2138</v>
      </c>
      <c r="I217" s="278"/>
      <c r="J217" s="278"/>
      <c r="K217" s="292"/>
    </row>
    <row r="218" s="1" customFormat="1" ht="12.75" customHeight="1">
      <c r="B218" s="295"/>
      <c r="C218" s="296"/>
      <c r="D218" s="296"/>
      <c r="E218" s="296"/>
      <c r="F218" s="296"/>
      <c r="G218" s="296"/>
      <c r="H218" s="296"/>
      <c r="I218" s="296"/>
      <c r="J218" s="296"/>
      <c r="K218" s="297"/>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Častoral Hubert</dc:creator>
  <cp:lastModifiedBy>Častoral Hubert</cp:lastModifiedBy>
  <dcterms:created xsi:type="dcterms:W3CDTF">2019-08-27T09:10:03Z</dcterms:created>
  <dcterms:modified xsi:type="dcterms:W3CDTF">2019-08-27T09:10:08Z</dcterms:modified>
</cp:coreProperties>
</file>